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356" windowWidth="15480" windowHeight="11640" tabRatio="727" activeTab="0"/>
  </bookViews>
  <sheets>
    <sheet name="1.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9.1. sz. mell" sheetId="10" r:id="rId10"/>
    <sheet name="9.2. sz. mell" sheetId="11" r:id="rId11"/>
    <sheet name="9.3. sz. mell" sheetId="12" r:id="rId12"/>
    <sheet name="9.4. sz. mell" sheetId="13" r:id="rId13"/>
    <sheet name="1.sz.melléklet" sheetId="14" r:id="rId14"/>
    <sheet name="Munka1" sheetId="15" r:id="rId15"/>
  </sheets>
  <definedNames>
    <definedName name="_xlfn.IFERROR" hidden="1">#NAME?</definedName>
    <definedName name="_xlnm.Print_Titles" localSheetId="9">'9.1. sz. mell'!$1:$6</definedName>
    <definedName name="_xlnm.Print_Titles" localSheetId="10">'9.2. sz. mell'!$1:$6</definedName>
    <definedName name="_xlnm.Print_Titles" localSheetId="11">'9.3. sz. mell'!$1:$6</definedName>
    <definedName name="_xlnm.Print_Titles" localSheetId="12">'9.4. sz. mell'!$1:$6</definedName>
    <definedName name="_xlnm.Print_Area" localSheetId="0">'1.1.sz.mell.'!$A$1:$F$148</definedName>
    <definedName name="_xlnm.Print_Area" localSheetId="1">'2.1.sz.mell  '!$A$1:$J$30</definedName>
    <definedName name="_xlnm.Print_Area" localSheetId="6">'6.sz.mell.'!$A$1:$G$54</definedName>
    <definedName name="_xlnm.Print_Area" localSheetId="7">'7.sz.mell.'!$A$1:$G$21</definedName>
    <definedName name="_xlnm.Print_Area" localSheetId="9">'9.1. sz. mell'!$A$1:$J$148</definedName>
    <definedName name="_xlnm.Print_Area" localSheetId="10">'9.2. sz. mell'!$A$1:$F$58</definedName>
  </definedNames>
  <calcPr fullCalcOnLoad="1"/>
</workbook>
</file>

<file path=xl/sharedStrings.xml><?xml version="1.0" encoding="utf-8"?>
<sst xmlns="http://schemas.openxmlformats.org/spreadsheetml/2006/main" count="1771" uniqueCount="778">
  <si>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</si>
  <si>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</si>
  <si>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</si>
  <si>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</si>
  <si>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</si>
  <si>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</si>
  <si>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</si>
  <si>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</si>
  <si>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</si>
  <si>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</si>
  <si>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</si>
  <si>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</si>
  <si>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</si>
  <si>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</si>
  <si>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</si>
  <si>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</si>
  <si>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</si>
  <si>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</si>
  <si>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</si>
  <si>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</si>
  <si>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</si>
  <si>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</si>
  <si>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</si>
  <si>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</si>
  <si>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</si>
  <si>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</si>
  <si>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</si>
  <si>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</si>
  <si>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</si>
  <si>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</si>
  <si>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</si>
  <si>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</si>
  <si>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</si>
  <si>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</si>
  <si>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</si>
  <si>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</si>
  <si>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</si>
  <si>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</si>
  <si>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</si>
  <si>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</si>
  <si>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</si>
  <si>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</si>
  <si>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</si>
  <si>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</si>
  <si>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</si>
  <si>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</si>
  <si>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</si>
  <si>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</si>
  <si>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</si>
  <si>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</si>
  <si>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</si>
  <si>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</si>
  <si>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</si>
  <si>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</si>
  <si>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</si>
  <si>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</si>
  <si>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</si>
  <si>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</si>
  <si>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</si>
  <si>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</si>
  <si>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</si>
  <si>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</si>
  <si>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</si>
  <si>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</si>
  <si>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</si>
  <si>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</si>
  <si>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</si>
  <si>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</si>
  <si>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</si>
  <si>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</si>
  <si>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</si>
  <si>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</si>
  <si>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</si>
  <si>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</si>
  <si>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</si>
  <si>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</si>
  <si>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</si>
  <si>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</si>
  <si>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</si>
  <si>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</si>
  <si>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</si>
  <si>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</si>
  <si>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</si>
  <si>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</si>
  <si>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</si>
  <si>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</si>
  <si>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</si>
  <si>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</si>
  <si>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</si>
  <si>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</si>
  <si>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</si>
  <si>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</si>
  <si>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</si>
  <si>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</si>
  <si>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</si>
  <si>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</si>
  <si>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</si>
  <si>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</si>
  <si>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</si>
  <si>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</si>
  <si>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</si>
  <si>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</si>
  <si>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</si>
  <si>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</si>
  <si>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</si>
  <si>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</si>
  <si>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</si>
  <si>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</si>
  <si>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</si>
  <si>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</si>
  <si>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</si>
  <si>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</si>
  <si>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</si>
  <si>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</si>
  <si>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</si>
  <si>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</si>
  <si>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</si>
  <si>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</si>
  <si>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</si>
  <si>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</si>
  <si>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</si>
  <si>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</si>
  <si>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</si>
  <si>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</si>
  <si>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</si>
  <si>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</si>
  <si>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</si>
  <si>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</si>
  <si>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</si>
  <si>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</si>
  <si>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</si>
  <si>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</si>
  <si>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</si>
  <si>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</si>
  <si>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</si>
  <si>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</si>
  <si>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</si>
  <si>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</si>
  <si>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</si>
  <si>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</si>
  <si>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</si>
  <si>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</si>
  <si>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</si>
  <si>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</si>
  <si>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</si>
  <si>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</si>
  <si>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</si>
  <si>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</si>
  <si>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</si>
  <si>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</si>
  <si>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</si>
  <si>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</si>
  <si>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</si>
  <si>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</si>
  <si>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</si>
  <si>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</si>
  <si>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</si>
  <si>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</si>
  <si>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</si>
  <si>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</si>
  <si>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</si>
  <si>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</si>
  <si>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</si>
  <si>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</si>
  <si>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</si>
  <si>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</si>
  <si>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</si>
  <si>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</si>
  <si>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</si>
  <si>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</si>
  <si>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</si>
  <si>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</si>
  <si>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</si>
  <si>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</si>
  <si>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</si>
  <si>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</si>
  <si>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</si>
  <si>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</si>
  <si>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</si>
  <si>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</si>
  <si>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</si>
  <si>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</si>
  <si>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</si>
  <si>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</si>
  <si>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</si>
  <si>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</si>
  <si>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</si>
  <si>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</si>
  <si>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</si>
  <si>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</si>
  <si>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</si>
  <si>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</si>
  <si>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</si>
  <si>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</si>
  <si>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</si>
  <si>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</si>
  <si>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</si>
  <si>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</si>
  <si>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</si>
  <si>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</si>
  <si>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</si>
  <si>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</si>
  <si>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</si>
  <si>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</si>
  <si>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</si>
  <si>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</si>
  <si>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</si>
  <si>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</si>
  <si>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</si>
  <si>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</si>
  <si>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</si>
  <si>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</si>
  <si>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</si>
  <si>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</si>
  <si>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</si>
  <si>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</si>
  <si>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</si>
  <si>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</si>
  <si>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</si>
  <si>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</si>
  <si>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</si>
  <si>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</si>
  <si>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</si>
  <si>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</si>
  <si>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</si>
  <si>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</si>
  <si>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</si>
  <si>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</si>
  <si>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</si>
  <si>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</si>
  <si>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</si>
  <si>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</si>
  <si>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</si>
  <si>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</si>
  <si>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</si>
  <si>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</si>
  <si>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</si>
  <si>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</si>
  <si>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</si>
  <si>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</si>
  <si>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</si>
  <si>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</si>
  <si>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</si>
  <si>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</si>
  <si>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</si>
  <si>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</si>
  <si>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</si>
  <si>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</si>
  <si>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</si>
  <si>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</si>
  <si>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</si>
  <si>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</si>
  <si>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</si>
  <si>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</si>
  <si>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</si>
  <si>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</si>
  <si>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</si>
  <si>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</si>
  <si>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</si>
  <si>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</si>
  <si>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</si>
  <si>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</si>
  <si>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</si>
  <si>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</si>
  <si>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</si>
  <si>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</si>
  <si>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</si>
  <si>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</si>
  <si>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</si>
  <si>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</si>
  <si>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</si>
  <si>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</si>
  <si>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</si>
  <si>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</si>
  <si>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</si>
  <si>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</si>
  <si>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</si>
  <si>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</si>
  <si>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</si>
  <si>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</si>
  <si>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</si>
  <si>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</si>
  <si>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</si>
  <si>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</si>
  <si>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</si>
  <si>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</si>
  <si>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</si>
  <si>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</si>
  <si>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</si>
  <si>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</si>
  <si>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</si>
  <si>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</si>
  <si>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</si>
  <si>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</si>
  <si>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</si>
  <si>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</si>
  <si>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</si>
  <si>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</si>
  <si>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</si>
  <si>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</si>
  <si>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</si>
  <si>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</si>
  <si>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</si>
  <si>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</si>
  <si>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</si>
  <si>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</si>
  <si>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</si>
  <si>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</si>
  <si>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</si>
  <si>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</si>
  <si>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</si>
  <si>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</si>
  <si>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</si>
  <si>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</si>
  <si>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</si>
  <si>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</si>
  <si>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</si>
  <si>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</si>
  <si>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</si>
  <si>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</si>
  <si>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</si>
  <si>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</si>
  <si>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</si>
  <si>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</si>
  <si>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</si>
  <si>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</si>
  <si>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</si>
  <si>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</si>
  <si>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</si>
  <si>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</si>
  <si>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</si>
  <si>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</si>
  <si>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</si>
  <si>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</si>
  <si>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</si>
  <si>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</si>
  <si>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</si>
  <si>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</si>
  <si>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</si>
  <si>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</si>
  <si>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</si>
  <si>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</si>
  <si>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</si>
  <si>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</si>
  <si>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</si>
  <si>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</si>
  <si>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</si>
  <si>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</si>
  <si>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</si>
  <si>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</si>
  <si>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</si>
  <si>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</si>
  <si>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</si>
  <si>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</si>
  <si>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</si>
  <si>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</si>
  <si>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</si>
  <si>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</si>
  <si>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</si>
  <si>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</si>
  <si>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</si>
  <si>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</si>
  <si>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</si>
  <si>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</si>
  <si>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</si>
  <si>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</si>
  <si>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</si>
  <si>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</si>
  <si>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</si>
  <si>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</si>
  <si>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</si>
  <si>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</si>
  <si>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</si>
  <si>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</si>
  <si>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</si>
  <si>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</si>
  <si>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</si>
  <si>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</si>
  <si>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</si>
  <si>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</si>
  <si>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</si>
  <si>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</si>
  <si>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</si>
  <si>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</si>
  <si>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</si>
  <si>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</si>
  <si>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</si>
  <si>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</si>
  <si>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</si>
  <si>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</si>
  <si>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</si>
  <si>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</si>
  <si>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</si>
  <si>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</si>
  <si>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</si>
  <si>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</si>
  <si>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</si>
  <si>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</si>
  <si>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</si>
  <si>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</si>
  <si>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</si>
  <si>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</si>
  <si>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</si>
  <si>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</si>
  <si>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</si>
  <si>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</si>
  <si>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</si>
  <si>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</si>
  <si>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</si>
  <si>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</si>
  <si>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</si>
  <si>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</si>
  <si>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Bátaszék Város Önkormányzat adósságot keletkeztető ügyletekből és kezességvállalásokból fennálló kötelezettségei</t>
  </si>
  <si>
    <t>Bátaszék Város Önkormányzat saját bevételeinek részletezése az adósságot keletkeztető ügyletből származó tárgyévi fizetési kötelezettség megállapításához</t>
  </si>
  <si>
    <t>Önkormányzati járdák felújítása</t>
  </si>
  <si>
    <t>Petőfi Sándor Művelődési Ház</t>
  </si>
  <si>
    <t>Keresztély Gyula Városi Könyvtár</t>
  </si>
  <si>
    <t xml:space="preserve">   - Egyéb folyó kiadások</t>
  </si>
  <si>
    <t>Egyéb forrás (pénzmaradvány)</t>
  </si>
  <si>
    <t xml:space="preserve">   - Kamat</t>
  </si>
  <si>
    <t xml:space="preserve">   - Egyéb folyó kiadás</t>
  </si>
  <si>
    <t xml:space="preserve">   - Kamat kiadások</t>
  </si>
  <si>
    <t>Önkormányzati Közös Hivatal</t>
  </si>
  <si>
    <t>Informatikai eszközök önkormányzat</t>
  </si>
  <si>
    <t>Könyvtár kisértékű tárgyi eszközök</t>
  </si>
  <si>
    <t>Művelődési ház kisértékű tárgyi eszközök</t>
  </si>
  <si>
    <t>Változás</t>
  </si>
  <si>
    <t>Fejlesztési</t>
  </si>
  <si>
    <t>Kövesd</t>
  </si>
  <si>
    <t>Lajvér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</si>
  <si>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</si>
  <si>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</si>
  <si>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</si>
  <si>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</si>
  <si>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</si>
  <si>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Működési céltartalékok összesen:</t>
  </si>
  <si>
    <t>Mindösszesen</t>
  </si>
  <si>
    <t>2015. évi előirányzat</t>
  </si>
  <si>
    <t>2018.</t>
  </si>
  <si>
    <t>Bátaszék Város Önkormányzat 2015. évi adósságot keletkeztető fejlesztési céljai</t>
  </si>
  <si>
    <t>Felhasználás
2014. XII.31-ig</t>
  </si>
  <si>
    <t xml:space="preserve">
2015. év utáni szükséglet
</t>
  </si>
  <si>
    <t>2016. után</t>
  </si>
  <si>
    <t>Garay u. rekunstrukciós tervei</t>
  </si>
  <si>
    <t>2015</t>
  </si>
  <si>
    <t>Önkormányzati lakások felújítása 183/2014</t>
  </si>
  <si>
    <t>Babits u. csapadékvíz elvezzetés</t>
  </si>
  <si>
    <t>Dr. Hermann Egyed u. csapadékvíz elvezetés</t>
  </si>
  <si>
    <t>Karácsonyi diszvilágítás</t>
  </si>
  <si>
    <t>DDOP Egészségügyi ellátás fejlesztése</t>
  </si>
  <si>
    <t>KEOP napelemes rendszer telepítése</t>
  </si>
  <si>
    <t>Hivatal beléptető rendszer</t>
  </si>
  <si>
    <t>Hivatal bútor beszerzések</t>
  </si>
  <si>
    <t>EMFESZ gázdíj tartozás</t>
  </si>
  <si>
    <t xml:space="preserve">Egészségügyi alapellátás fejlesztése Bátaszéken című DDOP-3.1.3/G-14-2014-0031 azonosítószámú projekt. </t>
  </si>
  <si>
    <t>„Napelemes rendszer telepítése Bátaszék településen” című KEOP-4.10.0/N-14-2014-0265 azonosítószámú projekt</t>
  </si>
  <si>
    <t>Skoda személygépkocsi beszerzése</t>
  </si>
  <si>
    <t xml:space="preserve">   -  köznevelés hozzájárulás</t>
  </si>
  <si>
    <t xml:space="preserve">   -  kifizetés ÁH-n belül köznevelés hozzájárulás</t>
  </si>
  <si>
    <t>Önkormányzat kisértékű eszközök beszerzések</t>
  </si>
  <si>
    <t>Temető felújítására</t>
  </si>
  <si>
    <t>Külterületi utak felújítására (Vadásztársaság)</t>
  </si>
  <si>
    <t>Lakásgazdálkodási feladatokra elkülönített</t>
  </si>
  <si>
    <t>Egyensúlyi céltartalék</t>
  </si>
  <si>
    <t>9.1. melléklet a 3/2015. (III.5.) önkormányzati rendelethez</t>
  </si>
  <si>
    <t>9.3. melléklet a 3/2015. (III.5.) önkormányzati rendelethez</t>
  </si>
  <si>
    <t>9.4. melléklet a 3/2015. (III.5.) önkormányzati rendelethez</t>
  </si>
  <si>
    <t>2015. évi módosítás</t>
  </si>
  <si>
    <t>2015. évi módosított előirányzat</t>
  </si>
  <si>
    <t>2015. év utáni szükséglet
(7=2 - 4 - 5)</t>
  </si>
  <si>
    <t>Eredeti Előirányzat</t>
  </si>
  <si>
    <t>Módosítás</t>
  </si>
  <si>
    <t>Módosított Előirányzat</t>
  </si>
  <si>
    <t>Általános Tartalék</t>
  </si>
  <si>
    <t>Induló keret</t>
  </si>
  <si>
    <t>2015. évi intézményi továbbképzés 6/2015</t>
  </si>
  <si>
    <t>Grill István Z. 23/2015</t>
  </si>
  <si>
    <t>Tüzoltó Köztestület támogatása 26/2015</t>
  </si>
  <si>
    <t>31/2015 Óvoda fagykár helyreállítás</t>
  </si>
  <si>
    <t>52/2015 Közfoglalkoztatás 2015.I</t>
  </si>
  <si>
    <t>61/2015 Kiállító terem kialakítása Budai u. 7.</t>
  </si>
  <si>
    <t>62/2015 Fogorvosi rendelő eszk. beszerzése</t>
  </si>
  <si>
    <t>73/2015 Kutyakenel építése (Bát-Kom)</t>
  </si>
  <si>
    <t>74/2015 Gemenc Nagydíj támogatása</t>
  </si>
  <si>
    <t>75/2015 Általános Iskola előkert parkosítása</t>
  </si>
  <si>
    <t>76/2015 Közfoglalkoztatás 2015 II. pro.</t>
  </si>
  <si>
    <t>84/2015 Városi honlap újraszerkesztése</t>
  </si>
  <si>
    <t>89/2015 Orvosi ügyelet eszközbeszerzés támogatása</t>
  </si>
  <si>
    <t>95/2015 Pénzügyi tanácsadói feladatok 2015</t>
  </si>
  <si>
    <t>98/2015 Szoc. Nyári gyermekétkeztetés támogatása</t>
  </si>
  <si>
    <t>110/2015 Lajvér u. útburkolat felújítás pályázati önerő különbözet</t>
  </si>
  <si>
    <t>117/2015 Konyha felújítás pályázati önerő</t>
  </si>
  <si>
    <t>120/2015 Kossuth u. 32. felújítás Járási Hivatal</t>
  </si>
  <si>
    <t>123/2015 Kárpátalja támogatása</t>
  </si>
  <si>
    <t>126/2015 Oktatási intézmények nyári karbantartási munkái</t>
  </si>
  <si>
    <t>126/2015 Intézmény működtetés dologi és bérkiadásainak fedezetére Oktatás</t>
  </si>
  <si>
    <t>127/2015 óvoda  nyári karbantartási munkái</t>
  </si>
  <si>
    <t>128/2015 Közfoglalkoztatás 2015 III.pro.</t>
  </si>
  <si>
    <t>129/2015 Karácsonyi világítás önerő 2015</t>
  </si>
  <si>
    <t>2013. évi állami támogatás visszafizetése</t>
  </si>
  <si>
    <t>112/2015 Kövesd fejleszési céltartalék felhasználása (járda)</t>
  </si>
  <si>
    <t>112/2015 Lajvér fejleszési céltartalék felhasználása (csapadékvíz elvezetés)</t>
  </si>
  <si>
    <t>Városi könyvtár székek beszerzése</t>
  </si>
  <si>
    <t>Közös Önkormányzati Hivatal informatika</t>
  </si>
  <si>
    <t>Városi könyvtár egyék kisértékű eszk. beszerzése</t>
  </si>
  <si>
    <t>Államháztartáson belüli támogatások int. Fin. folyósítása</t>
  </si>
  <si>
    <t>ÚJ Módosított Előirányzat</t>
  </si>
  <si>
    <t>ÚJ 2015. évi módosított előirányzat</t>
  </si>
  <si>
    <t>eFt</t>
  </si>
  <si>
    <t>6/2015.Ö.H.</t>
  </si>
  <si>
    <t>Közművelődési intézmények továbbképzési terv</t>
  </si>
  <si>
    <t>23/2015.Ö.H.</t>
  </si>
  <si>
    <t>Grill Laura támogatása</t>
  </si>
  <si>
    <t>26/2015.Ö.H.</t>
  </si>
  <si>
    <t>Bátaszéki Önkormányzati Tűzoltóság Köztestület 2015. évi tám.</t>
  </si>
  <si>
    <t>31/2015.Ö.H.</t>
  </si>
  <si>
    <t>Városi Óvoda kárelhárításra</t>
  </si>
  <si>
    <t>52/2015.Ö.H.</t>
  </si>
  <si>
    <t>Közfoglalkoztatás önerő</t>
  </si>
  <si>
    <t>61/2015.Ö.H.</t>
  </si>
  <si>
    <t>Kiállítóterem kialakítása</t>
  </si>
  <si>
    <t>62/2015.Ö.H.</t>
  </si>
  <si>
    <t>Fogorvosi rendelő bútorzata</t>
  </si>
  <si>
    <t>73/2015.Ö.H.</t>
  </si>
  <si>
    <t>Kutyakenel</t>
  </si>
  <si>
    <t>74/2015.Ö.H.</t>
  </si>
  <si>
    <t>Gemenc nagydíj támogatása</t>
  </si>
  <si>
    <t>75/2015.Ö.H.</t>
  </si>
  <si>
    <t>Általános iskola előkert parkosítása</t>
  </si>
  <si>
    <t>76/2015.Ö.H.</t>
  </si>
  <si>
    <t>84/2015.Ö.H.</t>
  </si>
  <si>
    <t>Önkormányzat weboldalának átalakítása</t>
  </si>
  <si>
    <t>89/2015.Ö.H.</t>
  </si>
  <si>
    <t>Hozzájárulás ügyeleti eszköz beszerzéséhez</t>
  </si>
  <si>
    <t>95/2015.Ö.H.</t>
  </si>
  <si>
    <t xml:space="preserve">Pénzügyi tanácsadói éves díj  - Príger J. </t>
  </si>
  <si>
    <t>98/2015.Ö.H.</t>
  </si>
  <si>
    <t>Nyári gyermekétkeztetésre elkülönített összeg /ha nem nyer a pályázat/</t>
  </si>
  <si>
    <t>110/2015.Ö.H.</t>
  </si>
  <si>
    <t>Bátaszék Lajvér utca útburkolat felújítás (Fennmaradó rész ált. tartalékból)</t>
  </si>
  <si>
    <t>117/2015.Ö.H.</t>
  </si>
  <si>
    <t>Bátaszéki konyha fejlesztésére benyújtott pályázat (ált. tartalékból)</t>
  </si>
  <si>
    <t>120/2015.Ö.H.</t>
  </si>
  <si>
    <t>Kossuth u. 32. épület felújítása Járási Hivatal részére</t>
  </si>
  <si>
    <t>123/2015.Ö.H.</t>
  </si>
  <si>
    <t>Kárpátaljai magyar közösségek megsegítésére Ökumenkikus Segélyszervezet támogatása</t>
  </si>
  <si>
    <t>126/2015.Ö.H.</t>
  </si>
  <si>
    <t>Általános iskola és gimnázium nyári karbantartási munkáira tartalékképzés</t>
  </si>
  <si>
    <t>Általános iskola és gimnázium bérjellegű és dologi kiadásainak kiegészítésére tartalékképzés</t>
  </si>
  <si>
    <t>127/2015.Ö.H.</t>
  </si>
  <si>
    <t>Városi Óvoda nyári karbantartás</t>
  </si>
  <si>
    <t>128/2015.Ö.H.</t>
  </si>
  <si>
    <t>Közfoglalkoztatás - 2015. III. program önerő</t>
  </si>
  <si>
    <t>129/2015.Ö.H.</t>
  </si>
  <si>
    <t>Karácsonyi fénydekorációs eszközök beszerzése páláyzat- önerő</t>
  </si>
  <si>
    <t>2013. évi oktatási normatíva visszafiz.</t>
  </si>
  <si>
    <t>2014. évi költségvetési maradvány helyesbítése</t>
  </si>
  <si>
    <t>131/2015.Ö.H.</t>
  </si>
  <si>
    <t>117/2015.Ö.H. módosítása pályázati önerő csökk/Konyha felújítás</t>
  </si>
  <si>
    <t>Pótlólagos állami hozzájárulás 2014. évi beszámoló alapján</t>
  </si>
  <si>
    <t>65/2015.Ö.H</t>
  </si>
  <si>
    <t>Térfigyelő kamerák telepítése (2015. évi költségek)</t>
  </si>
  <si>
    <t>29.</t>
  </si>
  <si>
    <t>141/2015.Ö.H.</t>
  </si>
  <si>
    <t>Társulások és KÖH elszámolásából adódó különbözetek</t>
  </si>
  <si>
    <t>30.</t>
  </si>
  <si>
    <t>143/2015.Ö.H.</t>
  </si>
  <si>
    <t>Budai u.7. kiállítóterem eszközbeszerzés</t>
  </si>
  <si>
    <t>31.</t>
  </si>
  <si>
    <t>144/2015.Ö.H.</t>
  </si>
  <si>
    <t>Petőfi Sándor Műv. Ház érdekeltségnövelő pályázathoz önerő</t>
  </si>
  <si>
    <t>32.</t>
  </si>
  <si>
    <t>145/2015.Ö.H.</t>
  </si>
  <si>
    <t>Keresztély Gyula Városi Könyvtár homlokzatának külső rendbe tétele</t>
  </si>
  <si>
    <t>33.</t>
  </si>
  <si>
    <t>146/2015.Ö.H.</t>
  </si>
  <si>
    <t>Járási Hivatal átköltöztetése Kossuth u.32.-be</t>
  </si>
  <si>
    <t>34.</t>
  </si>
  <si>
    <t>161/2015.Ö.H.</t>
  </si>
  <si>
    <t>Bátaszéki MOB ételszállításának költségei</t>
  </si>
  <si>
    <t>35.</t>
  </si>
  <si>
    <t>163/2015.Ö.H.</t>
  </si>
  <si>
    <t>Bátaszék város 20 éves jubileumára filmkészítés</t>
  </si>
  <si>
    <t>36.</t>
  </si>
  <si>
    <t>166/2015.Ö.H.</t>
  </si>
  <si>
    <t>Bukovinai Székelyek Országos Szövetségének támogatása</t>
  </si>
  <si>
    <t>37.</t>
  </si>
  <si>
    <t>167/2015.Ö.H.</t>
  </si>
  <si>
    <t>Rendkívüli támogatás tűzeset miatt/Takács István</t>
  </si>
  <si>
    <t>38.</t>
  </si>
  <si>
    <t>168/2015.Ö.H.</t>
  </si>
  <si>
    <t>Gitártábor bátaszéki résztvevőinek támogatása</t>
  </si>
  <si>
    <t>39.</t>
  </si>
  <si>
    <t>180/2015.Ö.H.</t>
  </si>
  <si>
    <t>Kossuth u.3. Civilház karbantartási költségei</t>
  </si>
  <si>
    <t>40.</t>
  </si>
  <si>
    <t>184/2015.Ö.H.</t>
  </si>
  <si>
    <t>Helyi gimnáziumi tanulók iskolakezdési támogatása</t>
  </si>
  <si>
    <t>41.</t>
  </si>
  <si>
    <t>189/2015.Ö.H.</t>
  </si>
  <si>
    <t>Támogatás - Tolna Megyei Rendőr-főkapitányság</t>
  </si>
  <si>
    <t>42.</t>
  </si>
  <si>
    <t>195/2015.Ö.H.</t>
  </si>
  <si>
    <t>Önkormányzat vagyonbiztosítási szerződésének módosítása oktatás miatt</t>
  </si>
  <si>
    <t>43.</t>
  </si>
  <si>
    <t>197/2015.Ö.H.</t>
  </si>
  <si>
    <t>Babits utcai árokrendezés pluszköltségei</t>
  </si>
  <si>
    <t>44.</t>
  </si>
  <si>
    <t>198/2015.Ö.H.</t>
  </si>
  <si>
    <t>Bonyhádi úti iparterület alap infrastruktúra tervezése fejl.céltartalékba</t>
  </si>
  <si>
    <t>45.</t>
  </si>
  <si>
    <t>203/2015.Ö.H.</t>
  </si>
  <si>
    <t>Gondozási Kp. Budai u. 21. épületére napelemes rendszer telepítése</t>
  </si>
  <si>
    <t>46.</t>
  </si>
  <si>
    <t>204/2015.Ö.H.</t>
  </si>
  <si>
    <t>TOP pályázatok - bonyhádi úti ipari park tervei fejl.céltartalékba</t>
  </si>
  <si>
    <t>47.</t>
  </si>
  <si>
    <t>TOP pályázatok - Civilház, sportpálya rendezvénytér tervei fejl.céltartalékba</t>
  </si>
  <si>
    <t>48.</t>
  </si>
  <si>
    <t>206/2015.Ö.H.</t>
  </si>
  <si>
    <t>Forgalomcsillapító küszöb Kövesdi utcában</t>
  </si>
  <si>
    <t>49.</t>
  </si>
  <si>
    <t>208/2015.Ö.H.</t>
  </si>
  <si>
    <t>Közfeladat ellátási szerződés módosítása közokt.int.gondnoki feladatai</t>
  </si>
  <si>
    <t>50.</t>
  </si>
  <si>
    <t>218/2015.Ö.H</t>
  </si>
  <si>
    <t>Vicze J. Sport Közalap. Tám. Suli Kupa. Kalász Kupa, Kölyök Kupa+ kültéri sakktábla</t>
  </si>
  <si>
    <t>51.</t>
  </si>
  <si>
    <t>219/2015.Ö.H.</t>
  </si>
  <si>
    <t>35. Hexasakk Országos Bajnokság lebonyolításának támogatása</t>
  </si>
  <si>
    <t>52.</t>
  </si>
  <si>
    <t>Jubileumi városi rendezvények reklámfelület bérleti díjai</t>
  </si>
  <si>
    <t>53.</t>
  </si>
  <si>
    <t>Támogatások jubileumi rendezvénysorozatra (Tarr, MVM)</t>
  </si>
  <si>
    <t>54.</t>
  </si>
  <si>
    <t>KEOP 5.5.0. Közvilágítás fejlesztési pályázat áthúzódó bevétele</t>
  </si>
  <si>
    <t>55.</t>
  </si>
  <si>
    <t>Városi Óvoda villámkár/kazán</t>
  </si>
  <si>
    <t>56.</t>
  </si>
  <si>
    <t>Szennyvízhálózat, ivóvízhálózat bérleti díjból beruházásokon felüli rész 2013-2014. év</t>
  </si>
  <si>
    <t>57.</t>
  </si>
  <si>
    <t>Nyári gyermekétkeztetésre elkülönített önerő törlése</t>
  </si>
  <si>
    <t>58.</t>
  </si>
  <si>
    <t>220/2015.Ö.H.</t>
  </si>
  <si>
    <t>"Bátaszéki I. világháborús emlékmű renoválása" pályázati önerő</t>
  </si>
  <si>
    <t>59.</t>
  </si>
  <si>
    <t>211/2015.Ö.H.</t>
  </si>
  <si>
    <t>Könyvtár épületében Turisztikai Információs Pont kialakítása</t>
  </si>
  <si>
    <t>112/2015.Ö.H.</t>
  </si>
  <si>
    <t>Kövesd fejl.céltart.felh. Járdafelújításra</t>
  </si>
  <si>
    <t>Lajvér fejl.céltart.felh. Árkok burkolására</t>
  </si>
  <si>
    <t>Tervezésre, pályzatok készítésére Eredetileg 5.000.000 Ft)</t>
  </si>
  <si>
    <t>51/2015.Ö.H.</t>
  </si>
  <si>
    <t>Bátaszék Város Integrált településfejlesztési Stratégiája - Hozam 2001 Kft.</t>
  </si>
  <si>
    <t>115/2015.Ö.H.</t>
  </si>
  <si>
    <t>Templomkerítés és piactér rekonstrukciós tervei</t>
  </si>
  <si>
    <t>178/2015.Ö.H.</t>
  </si>
  <si>
    <t>Idősek nappali ellátását szolgáló épület átalakításának tervei</t>
  </si>
  <si>
    <t>175.,204/2015.Ö.H.</t>
  </si>
  <si>
    <t>TOP pályázatok- bonyhádi úti ipari park tervei ált. tartalékból</t>
  </si>
  <si>
    <t>TOP pályázatok- Civilház Kssuth u.3. tervei</t>
  </si>
  <si>
    <t>TOP pályázatok- rendezvénytér kialakítása Sportpályán</t>
  </si>
  <si>
    <t xml:space="preserve">204/2015. Ö. H. </t>
  </si>
  <si>
    <t>TOP pályázatok különbözete általános tartalékból</t>
  </si>
  <si>
    <t>114/2015.Ö.H.</t>
  </si>
  <si>
    <t>Köztemető infrastruktúrafejl. Fejlesztési céltartalékból</t>
  </si>
  <si>
    <t>109/2015.Ö.H.</t>
  </si>
  <si>
    <t>Kalász Jánois Városi Sportcsarnok küzdőtér felújítás (Eredeti 9 000 000-ból)</t>
  </si>
  <si>
    <t>Bátaszék Lajvér utca útburkolat felújítás (Eredeti 9 000 000-ból)</t>
  </si>
  <si>
    <t>Bátaszéki Konyha fejl.pály. Önerő csökkenés</t>
  </si>
  <si>
    <t>Kiállítótererm kialakítása/Budai u.7.</t>
  </si>
  <si>
    <t>198/2015. Ö.H.</t>
  </si>
  <si>
    <t>Bonyhádi úti iparterület alap infrastruktúra tervezése</t>
  </si>
  <si>
    <t>Szociális fakitermelő csoport műk. 12/2015.Ö.H.</t>
  </si>
  <si>
    <t>98/2015</t>
  </si>
  <si>
    <t>Közfoglalkoztatás önerő/2015. II.program önerő</t>
  </si>
  <si>
    <t>2014. évről áthúzódó bérkompenzáció</t>
  </si>
  <si>
    <t>2014. évről áthúzódó bérkompenzáció 2x tervezés miatt</t>
  </si>
  <si>
    <t>2015.01-03. havi bérkompenzáció</t>
  </si>
  <si>
    <t>2015.04-08. havi bérkompenzáció</t>
  </si>
  <si>
    <t>Könyvtár intézményfinanszírozása</t>
  </si>
  <si>
    <t>60.</t>
  </si>
  <si>
    <t>intézmények</t>
  </si>
  <si>
    <t>143/2015 Kiállítóterem Budai u. 7.</t>
  </si>
  <si>
    <t>146/2015 Járási hivatal felhalmozás (Kossuth u. 32.)</t>
  </si>
  <si>
    <t>146/2015 Járási hivatal riasztó (Kossuth u. 32.)</t>
  </si>
  <si>
    <t>163/2015 Jubileumi rendezvényre film készítése</t>
  </si>
  <si>
    <t>65/2015 Térfigyelő kamerák kihelyezése 2015. évi rész</t>
  </si>
  <si>
    <t>197/2015 Babits u. árok rendezése</t>
  </si>
  <si>
    <t>203/2015 Gondozási Központ Budai u. 21. Napelemes rendszer</t>
  </si>
  <si>
    <t xml:space="preserve">206/2015 Forgalomcsillapító küszöb kövesdi u. </t>
  </si>
  <si>
    <t>114/2015 Köztemető infrastruktúra fejlesztése</t>
  </si>
  <si>
    <t>DDOP Egészségügyi fejl. Átcsoportosítás (laptop)</t>
  </si>
  <si>
    <t>Oktatási intézmények működtetésének kiadásai</t>
  </si>
  <si>
    <t>Vízmű bérleti díj terhére megvalósított beruházások</t>
  </si>
  <si>
    <t xml:space="preserve">148/2015 Járdafelújítások átcsoportosítása </t>
  </si>
  <si>
    <t>Petőfi Sándor MH: kisértékű eszközök</t>
  </si>
  <si>
    <t>Integrált Városfejlesztési Stratégia Terv</t>
  </si>
  <si>
    <t>Karácsonyi díszvilágítás</t>
  </si>
  <si>
    <t>178/2015 Idősek nappali ellátását szolgáló épület átalakításának tervei</t>
  </si>
  <si>
    <t>198/2015 Iparterület alapinfrastruktúra tervezés</t>
  </si>
  <si>
    <t>204/2015 TOP pályázatok tervei (Sportpály rendezvény tér, Civil ház kial.)</t>
  </si>
  <si>
    <t>245/2015 Lajvér árok burkolás</t>
  </si>
  <si>
    <t>246/2015 Gárdonyi u. 1. épület felújítás Széchenyi lakásprogram</t>
  </si>
  <si>
    <t>283/2015 Vízműként nyilvántartott ingatlan megvásárlása Hrsz 140/1</t>
  </si>
  <si>
    <t>115/2015 Templomkerítés és piactér tervek</t>
  </si>
  <si>
    <t>228/2015 Városháza fűtési rendszerének korszerűsítése</t>
  </si>
  <si>
    <t>246/2015 Budai u. 56-58. kazáncsere, Gárdonyi u. 1. épület felújítás Széchenyi lakásprogram</t>
  </si>
  <si>
    <t>Köznevelési intézmények mük. Támogatása</t>
  </si>
  <si>
    <t>Rendkívüli Önkormányzati támogatás</t>
  </si>
  <si>
    <t>227/2015 Társulások elszámolásaiból adódó különbözetek</t>
  </si>
  <si>
    <t>232/2015 BSE fejleszési támogatási keret TAO</t>
  </si>
  <si>
    <t>275/2015 BÁT-Kom Kft dolgozóinak jutalmazása</t>
  </si>
  <si>
    <t xml:space="preserve">Kalász J. sportcsarnok küzdőtér felújítása </t>
  </si>
  <si>
    <t>Lajvér u. útburkolat felújítása</t>
  </si>
  <si>
    <t>Bátaszéki konyha fejlesztési pályázat önerő</t>
  </si>
  <si>
    <t>Köznevelési intézmények nyári karbantartása</t>
  </si>
  <si>
    <t>144/2015 Művelődési ház érdekeltségnövelő támogatás önerő</t>
  </si>
  <si>
    <t>LEADER pályázat (Tájház felújítás) áthúzódó bevétel</t>
  </si>
  <si>
    <t>Bátaszéki Közös Vízmű Nonprofit Kft-től felvett kölcsön visszafizetése</t>
  </si>
  <si>
    <t>Ajándékutalványok beszerzése</t>
  </si>
  <si>
    <t>2015. évi állami támogatások elszámolásából történő visszafizetés</t>
  </si>
  <si>
    <t>Lakásfenntartási támogatási keret csökkenése</t>
  </si>
  <si>
    <t>Kamatkiadások csökkentése</t>
  </si>
  <si>
    <t>Közvilágítási kiadások csökkenése</t>
  </si>
  <si>
    <t>Intézményfinanszírozás csökkenések KÖH</t>
  </si>
  <si>
    <t>Intézményfinanszírozás csökkenések Könyvtár</t>
  </si>
  <si>
    <t>Intézményfinanszírozás csökkenések Művelődési Ház</t>
  </si>
  <si>
    <t>ESZGY Társulásnak átadott támogatás</t>
  </si>
  <si>
    <t>MOB Társulásnak átadott támogatás</t>
  </si>
  <si>
    <t>ESZGY Társulásnak átadott támogatás felhalmozási</t>
  </si>
  <si>
    <t>MOB Társulásnak átadott támogatás felhalmozási</t>
  </si>
  <si>
    <t>KEOP Szennyvíz önerő visszafizetése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</si>
  <si>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</si>
  <si>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</si>
  <si>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</si>
  <si>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</si>
  <si>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</si>
  <si>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</si>
  <si>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</si>
  <si>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</si>
  <si>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</si>
  <si>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</si>
  <si>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</si>
  <si>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</si>
  <si>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</si>
  <si>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</si>
  <si>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</si>
  <si>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</si>
  <si>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</si>
  <si>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</si>
  <si>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</si>
  <si>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</si>
  <si>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</si>
  <si>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</si>
  <si>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</si>
  <si>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</si>
  <si>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</si>
  <si>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</si>
  <si>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</si>
  <si>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</si>
  <si>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</si>
  <si>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</si>
  <si>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51/2015 ITS feloldása</t>
  </si>
  <si>
    <t>129/2015 Karácsonyi világítás</t>
  </si>
  <si>
    <t>Bérkompenzáció 9-12 hónap</t>
  </si>
  <si>
    <t>Bérkompenzáció felhasználása</t>
  </si>
  <si>
    <t>Grill család támogatása</t>
  </si>
  <si>
    <t>Bátaszéki Közös Vízmű Nonprofit Kft részesedés</t>
  </si>
  <si>
    <t>Petőfi Sándor MH informatikai eszközök</t>
  </si>
  <si>
    <t>Könyvtárinformatikai tárgyi eszközök</t>
  </si>
  <si>
    <t>Működési célú elszámolásból származó bevételek</t>
  </si>
  <si>
    <t xml:space="preserve">2.1. melléklet a 6/2016. (III.21.) önkormányzati rendelethez     </t>
  </si>
  <si>
    <t xml:space="preserve">2.2. melléklet a 6/2016. (III.21.) önkormányzati rendelethez     </t>
  </si>
  <si>
    <t>9.1. melléklet a 6/2016. (III.21.) önkormányzati rendelethez</t>
  </si>
  <si>
    <t>9.2. melléklet a 6/2016. (III.21.) önkormányzati rendelethez</t>
  </si>
  <si>
    <t>9.3. melléklet a 6/2016. (III.21.) önkormányzati rendelethez</t>
  </si>
  <si>
    <t>9.4. melléklet a 6/2016. (III.21.)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</si>
</sst>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9"/>
      <color indexed="10"/>
      <name val="Times New Roman CE"/>
      <family val="1"/>
    </font>
    <font>
      <sz val="11"/>
      <color indexed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sz val="9"/>
      <color rgb="FFFF0000"/>
      <name val="Times New Roman CE"/>
      <family val="1"/>
    </font>
    <font>
      <sz val="11"/>
      <color rgb="FFFF0000"/>
      <name val="Times New Roman CE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lightHorizontal">
        <bgColor theme="2" tint="-0.24997000396251678"/>
      </patternFill>
    </fill>
    <fill>
      <patternFill patternType="lightHorizontal">
        <bgColor theme="3" tint="0.799979984760284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0" xfId="0" applyNumberFormat="1" applyFont="1" applyFill="1" applyAlignment="1">
      <alignment vertical="center" wrapText="1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5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2" xfId="40" applyNumberFormat="1" applyFont="1" applyFill="1" applyBorder="1" applyAlignment="1">
      <alignment/>
    </xf>
    <xf numFmtId="174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72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72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72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6" fillId="0" borderId="47" xfId="40" applyNumberFormat="1" applyFont="1" applyFill="1" applyBorder="1" applyAlignment="1" applyProtection="1">
      <alignment/>
      <protection locked="0"/>
    </xf>
    <xf numFmtId="174" fontId="16" fillId="0" borderId="45" xfId="40" applyNumberFormat="1" applyFont="1" applyFill="1" applyBorder="1" applyAlignment="1" applyProtection="1">
      <alignment/>
      <protection locked="0"/>
    </xf>
    <xf numFmtId="174" fontId="16" fillId="0" borderId="41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72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72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49" fontId="7" fillId="0" borderId="4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7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8" applyFont="1" applyFill="1" applyProtection="1">
      <alignment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28" xfId="58" applyFont="1" applyFill="1" applyBorder="1" applyAlignment="1" applyProtection="1" quotePrefix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0" xfId="0" applyNumberFormat="1" applyFont="1" applyFill="1" applyBorder="1" applyAlignment="1" applyProtection="1">
      <alignment vertical="center" wrapText="1"/>
      <protection/>
    </xf>
    <xf numFmtId="172" fontId="1" fillId="0" borderId="15" xfId="0" applyNumberFormat="1" applyFont="1" applyFill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1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 wrapText="1"/>
    </xf>
    <xf numFmtId="172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16" fillId="33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Alignment="1">
      <alignment wrapText="1"/>
    </xf>
    <xf numFmtId="172" fontId="0" fillId="0" borderId="11" xfId="0" applyNumberFormat="1" applyFont="1" applyFill="1" applyBorder="1" applyAlignment="1" applyProtection="1">
      <alignment vertical="center" wrapText="1"/>
      <protection locked="0"/>
    </xf>
    <xf numFmtId="172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31" xfId="40" applyNumberFormat="1" applyFont="1" applyFill="1" applyBorder="1" applyAlignment="1" applyProtection="1">
      <alignment/>
      <protection locked="0"/>
    </xf>
    <xf numFmtId="0" fontId="3" fillId="0" borderId="23" xfId="58" applyFont="1" applyFill="1" applyBorder="1" applyAlignment="1" applyProtection="1">
      <alignment horizontal="left" vertical="center" wrapText="1"/>
      <protection/>
    </xf>
    <xf numFmtId="174" fontId="3" fillId="0" borderId="26" xfId="40" applyNumberFormat="1" applyFont="1" applyFill="1" applyBorder="1" applyAlignment="1" applyProtection="1">
      <alignment/>
      <protection/>
    </xf>
    <xf numFmtId="172" fontId="16" fillId="33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Fill="1" applyBorder="1" applyAlignment="1">
      <alignment/>
    </xf>
    <xf numFmtId="0" fontId="26" fillId="0" borderId="51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3" fontId="28" fillId="34" borderId="11" xfId="0" applyNumberFormat="1" applyFont="1" applyFill="1" applyBorder="1" applyAlignment="1">
      <alignment/>
    </xf>
    <xf numFmtId="172" fontId="7" fillId="35" borderId="22" xfId="0" applyNumberFormat="1" applyFont="1" applyFill="1" applyBorder="1" applyAlignment="1" applyProtection="1">
      <alignment horizontal="left" vertical="center" wrapText="1"/>
      <protection/>
    </xf>
    <xf numFmtId="172" fontId="4" fillId="35" borderId="23" xfId="0" applyNumberFormat="1" applyFont="1" applyFill="1" applyBorder="1" applyAlignment="1" applyProtection="1">
      <alignment vertical="center" wrapText="1"/>
      <protection/>
    </xf>
    <xf numFmtId="172" fontId="4" fillId="36" borderId="23" xfId="0" applyNumberFormat="1" applyFont="1" applyFill="1" applyBorder="1" applyAlignment="1" applyProtection="1">
      <alignment vertical="center" wrapText="1"/>
      <protection/>
    </xf>
    <xf numFmtId="172" fontId="4" fillId="35" borderId="26" xfId="0" applyNumberFormat="1" applyFont="1" applyFill="1" applyBorder="1" applyAlignment="1" applyProtection="1">
      <alignment vertical="center" wrapText="1"/>
      <protection/>
    </xf>
    <xf numFmtId="172" fontId="7" fillId="34" borderId="22" xfId="0" applyNumberFormat="1" applyFont="1" applyFill="1" applyBorder="1" applyAlignment="1" applyProtection="1">
      <alignment horizontal="left" vertical="center" wrapText="1"/>
      <protection/>
    </xf>
    <xf numFmtId="172" fontId="7" fillId="34" borderId="23" xfId="0" applyNumberFormat="1" applyFont="1" applyFill="1" applyBorder="1" applyAlignment="1" applyProtection="1">
      <alignment vertical="center" wrapText="1"/>
      <protection/>
    </xf>
    <xf numFmtId="172" fontId="7" fillId="37" borderId="23" xfId="0" applyNumberFormat="1" applyFont="1" applyFill="1" applyBorder="1" applyAlignment="1" applyProtection="1">
      <alignment vertical="center" wrapText="1"/>
      <protection/>
    </xf>
    <xf numFmtId="172" fontId="7" fillId="34" borderId="26" xfId="0" applyNumberFormat="1" applyFont="1" applyFill="1" applyBorder="1" applyAlignment="1" applyProtection="1">
      <alignment vertical="center" wrapText="1"/>
      <protection/>
    </xf>
    <xf numFmtId="0" fontId="23" fillId="0" borderId="52" xfId="0" applyFont="1" applyBorder="1" applyAlignment="1">
      <alignment wrapText="1"/>
    </xf>
    <xf numFmtId="172" fontId="23" fillId="33" borderId="17" xfId="0" applyNumberFormat="1" applyFont="1" applyFill="1" applyBorder="1" applyAlignment="1" applyProtection="1">
      <alignment horizontal="left" vertical="center" wrapText="1"/>
      <protection locked="0"/>
    </xf>
    <xf numFmtId="172" fontId="13" fillId="33" borderId="17" xfId="0" applyNumberFormat="1" applyFont="1" applyFill="1" applyBorder="1" applyAlignment="1" applyProtection="1">
      <alignment horizontal="left" vertical="center" wrapText="1"/>
      <protection locked="0"/>
    </xf>
    <xf numFmtId="172" fontId="13" fillId="33" borderId="19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30" xfId="0" applyNumberFormat="1" applyFont="1" applyFill="1" applyBorder="1" applyAlignment="1" applyProtection="1">
      <alignment vertical="center" wrapText="1"/>
      <protection/>
    </xf>
    <xf numFmtId="172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Border="1" applyAlignment="1">
      <alignment/>
    </xf>
    <xf numFmtId="172" fontId="16" fillId="33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0" fillId="33" borderId="11" xfId="0" applyNumberFormat="1" applyFont="1" applyFill="1" applyBorder="1" applyAlignment="1" applyProtection="1">
      <alignment vertical="center" wrapText="1"/>
      <protection locked="0"/>
    </xf>
    <xf numFmtId="172" fontId="16" fillId="33" borderId="33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77" fillId="0" borderId="0" xfId="0" applyNumberFormat="1" applyFont="1" applyFill="1" applyBorder="1" applyAlignment="1" applyProtection="1">
      <alignment horizontal="center" vertical="center" wrapText="1"/>
      <protection/>
    </xf>
    <xf numFmtId="172" fontId="14" fillId="0" borderId="53" xfId="0" applyNumberFormat="1" applyFont="1" applyFill="1" applyBorder="1" applyAlignment="1" applyProtection="1">
      <alignment horizontal="center" vertical="center" wrapText="1"/>
      <protection/>
    </xf>
    <xf numFmtId="172" fontId="1" fillId="0" borderId="54" xfId="0" applyNumberFormat="1" applyFont="1" applyFill="1" applyBorder="1" applyAlignment="1" applyProtection="1">
      <alignment vertical="center" wrapText="1"/>
      <protection locked="0"/>
    </xf>
    <xf numFmtId="172" fontId="4" fillId="35" borderId="55" xfId="0" applyNumberFormat="1" applyFont="1" applyFill="1" applyBorder="1" applyAlignment="1" applyProtection="1">
      <alignment vertical="center" wrapText="1"/>
      <protection/>
    </xf>
    <xf numFmtId="0" fontId="29" fillId="38" borderId="11" xfId="0" applyFont="1" applyFill="1" applyBorder="1" applyAlignment="1">
      <alignment wrapText="1"/>
    </xf>
    <xf numFmtId="3" fontId="30" fillId="38" borderId="11" xfId="0" applyNumberFormat="1" applyFont="1" applyFill="1" applyBorder="1" applyAlignment="1">
      <alignment horizontal="right" wrapText="1"/>
    </xf>
    <xf numFmtId="0" fontId="27" fillId="0" borderId="11" xfId="0" applyFont="1" applyBorder="1" applyAlignment="1" applyProtection="1">
      <alignment horizontal="left" wrapText="1" indent="1"/>
      <protection/>
    </xf>
    <xf numFmtId="3" fontId="1" fillId="33" borderId="11" xfId="0" applyNumberFormat="1" applyFont="1" applyFill="1" applyBorder="1" applyAlignment="1" applyProtection="1">
      <alignment vertical="center" wrapText="1"/>
      <protection locked="0"/>
    </xf>
    <xf numFmtId="3" fontId="1" fillId="33" borderId="11" xfId="0" applyNumberFormat="1" applyFont="1" applyFill="1" applyBorder="1" applyAlignment="1">
      <alignment vertical="center" wrapText="1"/>
    </xf>
    <xf numFmtId="0" fontId="1" fillId="33" borderId="11" xfId="58" applyFont="1" applyFill="1" applyBorder="1" applyAlignment="1" applyProtection="1">
      <alignment horizontal="left" vertical="center" wrapText="1" indent="1"/>
      <protection/>
    </xf>
    <xf numFmtId="0" fontId="1" fillId="33" borderId="11" xfId="58" applyFont="1" applyFill="1" applyBorder="1" applyAlignment="1" applyProtection="1">
      <alignment horizontal="left" vertical="center" wrapText="1" indent="1"/>
      <protection/>
    </xf>
    <xf numFmtId="3" fontId="1" fillId="33" borderId="11" xfId="0" applyNumberFormat="1" applyFont="1" applyFill="1" applyBorder="1" applyAlignment="1" applyProtection="1">
      <alignment vertical="center" wrapText="1"/>
      <protection locked="0"/>
    </xf>
    <xf numFmtId="0" fontId="27" fillId="33" borderId="11" xfId="0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3" fillId="39" borderId="0" xfId="0" applyNumberFormat="1" applyFont="1" applyFill="1" applyAlignment="1">
      <alignment/>
    </xf>
    <xf numFmtId="0" fontId="13" fillId="33" borderId="11" xfId="58" applyFont="1" applyFill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wrapText="1"/>
      <protection/>
    </xf>
    <xf numFmtId="172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172" fontId="16" fillId="38" borderId="45" xfId="58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7" fillId="0" borderId="56" xfId="0" applyFont="1" applyFill="1" applyBorder="1" applyAlignment="1" applyProtection="1" quotePrefix="1">
      <alignment horizontal="right" vertical="center" indent="1"/>
      <protection/>
    </xf>
    <xf numFmtId="0" fontId="7" fillId="0" borderId="34" xfId="0" applyFont="1" applyFill="1" applyBorder="1" applyAlignment="1" applyProtection="1">
      <alignment horizontal="right" vertical="center" indent="1"/>
      <protection/>
    </xf>
    <xf numFmtId="0" fontId="7" fillId="0" borderId="57" xfId="0" applyFont="1" applyFill="1" applyBorder="1" applyAlignment="1" applyProtection="1">
      <alignment horizontal="right" vertical="center" wrapText="1" inden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172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55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5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58" xfId="58" applyNumberFormat="1" applyFont="1" applyFill="1" applyBorder="1" applyAlignment="1" applyProtection="1">
      <alignment horizontal="right" vertical="center" wrapText="1" indent="1"/>
      <protection/>
    </xf>
    <xf numFmtId="172" fontId="16" fillId="33" borderId="5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51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57" xfId="58" applyNumberFormat="1" applyFont="1" applyFill="1" applyBorder="1" applyAlignment="1" applyProtection="1">
      <alignment horizontal="right" vertical="center" wrapText="1" indent="1"/>
      <protection/>
    </xf>
    <xf numFmtId="172" fontId="16" fillId="33" borderId="56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54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59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3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38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55" xfId="0" applyNumberFormat="1" applyFont="1" applyBorder="1" applyAlignment="1" applyProtection="1">
      <alignment horizontal="right" vertical="center" wrapText="1" indent="1"/>
      <protection/>
    </xf>
    <xf numFmtId="172" fontId="18" fillId="0" borderId="55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vertical="center" wrapText="1"/>
    </xf>
    <xf numFmtId="172" fontId="7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172" fontId="14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ill="1" applyBorder="1" applyAlignment="1" applyProtection="1">
      <alignment horizontal="left" vertical="center" wrapText="1" indent="1"/>
      <protection/>
    </xf>
    <xf numFmtId="172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23" fillId="33" borderId="11" xfId="0" applyFont="1" applyFill="1" applyBorder="1" applyAlignment="1">
      <alignment/>
    </xf>
    <xf numFmtId="0" fontId="27" fillId="0" borderId="61" xfId="0" applyFont="1" applyBorder="1" applyAlignment="1" applyProtection="1">
      <alignment horizontal="left" wrapText="1" indent="1"/>
      <protection/>
    </xf>
    <xf numFmtId="172" fontId="78" fillId="33" borderId="19" xfId="0" applyNumberFormat="1" applyFont="1" applyFill="1" applyBorder="1" applyAlignment="1" applyProtection="1">
      <alignment horizontal="left" vertical="center" wrapText="1"/>
      <protection locked="0"/>
    </xf>
    <xf numFmtId="172" fontId="79" fillId="0" borderId="15" xfId="0" applyNumberFormat="1" applyFont="1" applyFill="1" applyBorder="1" applyAlignment="1" applyProtection="1">
      <alignment vertical="center" wrapText="1"/>
      <protection locked="0"/>
    </xf>
    <xf numFmtId="49" fontId="79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79" fillId="0" borderId="31" xfId="0" applyNumberFormat="1" applyFont="1" applyFill="1" applyBorder="1" applyAlignment="1" applyProtection="1">
      <alignment vertical="center" wrapText="1"/>
      <protection/>
    </xf>
    <xf numFmtId="172" fontId="80" fillId="0" borderId="0" xfId="0" applyNumberFormat="1" applyFont="1" applyFill="1" applyAlignment="1">
      <alignment vertical="center" wrapText="1"/>
    </xf>
    <xf numFmtId="172" fontId="79" fillId="0" borderId="54" xfId="0" applyNumberFormat="1" applyFont="1" applyFill="1" applyBorder="1" applyAlignment="1" applyProtection="1">
      <alignment vertical="center" wrapText="1"/>
      <protection locked="0"/>
    </xf>
    <xf numFmtId="0" fontId="13" fillId="33" borderId="11" xfId="58" applyFont="1" applyFill="1" applyBorder="1" applyAlignment="1" applyProtection="1">
      <alignment horizontal="left" vertical="center" wrapText="1" indent="1"/>
      <protection/>
    </xf>
    <xf numFmtId="0" fontId="13" fillId="33" borderId="11" xfId="58" applyFont="1" applyFill="1" applyBorder="1" applyAlignment="1" applyProtection="1">
      <alignment horizontal="left" vertical="center" wrapText="1" indent="1"/>
      <protection/>
    </xf>
    <xf numFmtId="0" fontId="23" fillId="0" borderId="11" xfId="0" applyFont="1" applyBorder="1" applyAlignment="1" applyProtection="1">
      <alignment horizontal="left" wrapText="1" indent="1"/>
      <protection/>
    </xf>
    <xf numFmtId="3" fontId="79" fillId="33" borderId="15" xfId="0" applyNumberFormat="1" applyFont="1" applyFill="1" applyBorder="1" applyAlignment="1" applyProtection="1">
      <alignment vertical="center" wrapText="1"/>
      <protection locked="0"/>
    </xf>
    <xf numFmtId="3" fontId="24" fillId="0" borderId="1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wrapText="1"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1" xfId="0" applyFont="1" applyBorder="1" applyAlignment="1">
      <alignment wrapText="1"/>
    </xf>
    <xf numFmtId="0" fontId="24" fillId="38" borderId="11" xfId="0" applyFont="1" applyFill="1" applyBorder="1" applyAlignment="1">
      <alignment/>
    </xf>
    <xf numFmtId="0" fontId="31" fillId="38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0" fontId="24" fillId="33" borderId="11" xfId="0" applyFont="1" applyFill="1" applyBorder="1" applyAlignment="1">
      <alignment wrapText="1"/>
    </xf>
    <xf numFmtId="0" fontId="81" fillId="33" borderId="11" xfId="0" applyFont="1" applyFill="1" applyBorder="1" applyAlignment="1">
      <alignment/>
    </xf>
    <xf numFmtId="0" fontId="81" fillId="0" borderId="0" xfId="0" applyFont="1" applyAlignment="1">
      <alignment/>
    </xf>
    <xf numFmtId="0" fontId="31" fillId="38" borderId="11" xfId="0" applyFont="1" applyFill="1" applyBorder="1" applyAlignment="1">
      <alignment horizontal="left" wrapText="1" indent="1"/>
    </xf>
    <xf numFmtId="0" fontId="24" fillId="33" borderId="11" xfId="0" applyFont="1" applyFill="1" applyBorder="1" applyAlignment="1">
      <alignment/>
    </xf>
    <xf numFmtId="3" fontId="31" fillId="38" borderId="11" xfId="0" applyNumberFormat="1" applyFont="1" applyFill="1" applyBorder="1" applyAlignment="1">
      <alignment/>
    </xf>
    <xf numFmtId="0" fontId="82" fillId="0" borderId="11" xfId="0" applyFont="1" applyBorder="1" applyAlignment="1">
      <alignment/>
    </xf>
    <xf numFmtId="0" fontId="24" fillId="0" borderId="11" xfId="0" applyFont="1" applyBorder="1" applyAlignment="1" applyProtection="1">
      <alignment horizontal="left" wrapText="1" indent="1"/>
      <protection/>
    </xf>
    <xf numFmtId="3" fontId="24" fillId="33" borderId="11" xfId="0" applyNumberFormat="1" applyFont="1" applyFill="1" applyBorder="1" applyAlignment="1" applyProtection="1">
      <alignment vertical="center" wrapText="1"/>
      <protection/>
    </xf>
    <xf numFmtId="3" fontId="24" fillId="33" borderId="11" xfId="0" applyNumberFormat="1" applyFont="1" applyFill="1" applyBorder="1" applyAlignment="1" applyProtection="1">
      <alignment vertical="center" wrapText="1"/>
      <protection locked="0"/>
    </xf>
    <xf numFmtId="0" fontId="24" fillId="33" borderId="11" xfId="58" applyFont="1" applyFill="1" applyBorder="1" applyAlignment="1" applyProtection="1">
      <alignment horizontal="left" vertical="center" wrapText="1" indent="1"/>
      <protection/>
    </xf>
    <xf numFmtId="3" fontId="83" fillId="38" borderId="11" xfId="0" applyNumberFormat="1" applyFont="1" applyFill="1" applyBorder="1" applyAlignment="1">
      <alignment/>
    </xf>
    <xf numFmtId="3" fontId="83" fillId="38" borderId="11" xfId="0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 vertical="center" wrapText="1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5" fillId="0" borderId="34" xfId="58" applyNumberFormat="1" applyFont="1" applyFill="1" applyBorder="1" applyAlignment="1" applyProtection="1">
      <alignment horizontal="left" vertical="center"/>
      <protection/>
    </xf>
    <xf numFmtId="172" fontId="15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11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7" fillId="0" borderId="0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2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8"/>
  <sheetViews>
    <sheetView tabSelected="1" view="pageBreakPreview" zoomScaleNormal="120" zoomScaleSheetLayoutView="100" workbookViewId="0" topLeftCell="A127">
      <selection activeCell="B77" sqref="B77"/>
    </sheetView>
  </sheetViews>
  <sheetFormatPr defaultColWidth="9.00390625" defaultRowHeight="12.75"/>
  <cols>
    <col min="1" max="1" width="9.50390625" style="200" customWidth="1"/>
    <col min="2" max="2" width="62.00390625" style="200" customWidth="1"/>
    <col min="3" max="3" width="13.00390625" style="201" customWidth="1"/>
    <col min="4" max="4" width="14.50390625" style="201" customWidth="1"/>
    <col min="5" max="5" width="13.625" style="201" customWidth="1"/>
    <col min="6" max="6" width="14.50390625" style="201" customWidth="1"/>
    <col min="7" max="16384" width="9.375" style="219" customWidth="1"/>
  </cols>
  <sheetData>
    <row r="1" spans="1:6" ht="15.75" customHeight="1">
      <c r="A1" s="445" t="s">
        <v>6</v>
      </c>
      <c r="B1" s="445"/>
      <c r="C1" s="445"/>
      <c r="D1" s="219"/>
      <c r="E1" s="219"/>
      <c r="F1" s="219"/>
    </row>
    <row r="2" spans="1:6" ht="15.75" customHeight="1" thickBot="1">
      <c r="A2" s="446" t="s">
        <v>113</v>
      </c>
      <c r="B2" s="446"/>
      <c r="C2" s="162"/>
      <c r="D2" s="162"/>
      <c r="E2" s="162"/>
      <c r="F2" s="162" t="s">
        <v>165</v>
      </c>
    </row>
    <row r="3" spans="1:6" ht="37.5" customHeight="1" thickBot="1">
      <c r="A3" s="20" t="s">
        <v>62</v>
      </c>
      <c r="B3" s="21" t="s">
        <v>8</v>
      </c>
      <c r="C3" s="27" t="s">
        <v>437</v>
      </c>
      <c r="D3" s="27" t="s">
        <v>468</v>
      </c>
      <c r="E3" s="27" t="s">
        <v>467</v>
      </c>
      <c r="F3" s="27" t="s">
        <v>468</v>
      </c>
    </row>
    <row r="4" spans="1:6" s="220" customFormat="1" ht="12" customHeight="1" thickBot="1">
      <c r="A4" s="214">
        <v>1</v>
      </c>
      <c r="B4" s="215">
        <v>2</v>
      </c>
      <c r="C4" s="216">
        <v>3</v>
      </c>
      <c r="D4" s="216">
        <v>4</v>
      </c>
      <c r="E4" s="216">
        <v>5</v>
      </c>
      <c r="F4" s="216">
        <v>6</v>
      </c>
    </row>
    <row r="5" spans="1:6" s="221" customFormat="1" ht="12" customHeight="1" thickBot="1">
      <c r="A5" s="17" t="s">
        <v>9</v>
      </c>
      <c r="B5" s="18" t="s">
        <v>193</v>
      </c>
      <c r="C5" s="153">
        <f>+C6+C7+C8+C9+C10+C11</f>
        <v>382128</v>
      </c>
      <c r="D5" s="153">
        <f>+D6+D7+D8+D9+D10+D11</f>
        <v>393961</v>
      </c>
      <c r="E5" s="153">
        <f>+E6+E7+E8+E9+E10+E11</f>
        <v>35021</v>
      </c>
      <c r="F5" s="153">
        <f>+F6+F7+F8+F9+F10+F11</f>
        <v>428982</v>
      </c>
    </row>
    <row r="6" spans="1:6" s="221" customFormat="1" ht="12" customHeight="1">
      <c r="A6" s="12" t="s">
        <v>75</v>
      </c>
      <c r="B6" s="222" t="s">
        <v>194</v>
      </c>
      <c r="C6" s="156">
        <v>122761</v>
      </c>
      <c r="D6" s="156">
        <v>122761</v>
      </c>
      <c r="E6" s="156"/>
      <c r="F6" s="156">
        <v>122761</v>
      </c>
    </row>
    <row r="7" spans="1:6" s="221" customFormat="1" ht="12" customHeight="1">
      <c r="A7" s="11" t="s">
        <v>76</v>
      </c>
      <c r="B7" s="223" t="s">
        <v>195</v>
      </c>
      <c r="C7" s="155">
        <v>124987</v>
      </c>
      <c r="D7" s="155">
        <v>124987</v>
      </c>
      <c r="E7" s="155">
        <v>8159</v>
      </c>
      <c r="F7" s="155">
        <v>133146</v>
      </c>
    </row>
    <row r="8" spans="1:6" s="221" customFormat="1" ht="12" customHeight="1">
      <c r="A8" s="11" t="s">
        <v>77</v>
      </c>
      <c r="B8" s="223" t="s">
        <v>196</v>
      </c>
      <c r="C8" s="155">
        <v>126825</v>
      </c>
      <c r="D8" s="155">
        <v>128984</v>
      </c>
      <c r="E8" s="155">
        <v>-12</v>
      </c>
      <c r="F8" s="155">
        <v>128972</v>
      </c>
    </row>
    <row r="9" spans="1:6" s="221" customFormat="1" ht="12" customHeight="1">
      <c r="A9" s="11" t="s">
        <v>78</v>
      </c>
      <c r="B9" s="223" t="s">
        <v>197</v>
      </c>
      <c r="C9" s="155">
        <v>7555</v>
      </c>
      <c r="D9" s="155">
        <v>8395</v>
      </c>
      <c r="E9" s="155"/>
      <c r="F9" s="155">
        <v>8395</v>
      </c>
    </row>
    <row r="10" spans="1:6" s="221" customFormat="1" ht="12" customHeight="1">
      <c r="A10" s="11" t="s">
        <v>110</v>
      </c>
      <c r="B10" s="223" t="s">
        <v>771</v>
      </c>
      <c r="C10" s="155"/>
      <c r="D10" s="155">
        <v>1434</v>
      </c>
      <c r="E10" s="155"/>
      <c r="F10" s="155">
        <v>1434</v>
      </c>
    </row>
    <row r="11" spans="1:6" s="221" customFormat="1" ht="12" customHeight="1" thickBot="1">
      <c r="A11" s="13" t="s">
        <v>79</v>
      </c>
      <c r="B11" s="224" t="s">
        <v>198</v>
      </c>
      <c r="C11" s="155"/>
      <c r="D11" s="155">
        <v>7400</v>
      </c>
      <c r="E11" s="155">
        <v>26874</v>
      </c>
      <c r="F11" s="155">
        <v>34274</v>
      </c>
    </row>
    <row r="12" spans="1:6" s="221" customFormat="1" ht="12" customHeight="1" thickBot="1">
      <c r="A12" s="17" t="s">
        <v>10</v>
      </c>
      <c r="B12" s="148" t="s">
        <v>199</v>
      </c>
      <c r="C12" s="153">
        <f>+C13+C14+C15+C16+C17</f>
        <v>97972</v>
      </c>
      <c r="D12" s="153">
        <f>+D13+D14+D15+D16+D17</f>
        <v>109177</v>
      </c>
      <c r="E12" s="153">
        <f>+E13+E14+E15+E16+E17</f>
        <v>2202</v>
      </c>
      <c r="F12" s="153">
        <f>+F13+F14+F15+F16+F17</f>
        <v>111379</v>
      </c>
    </row>
    <row r="13" spans="1:6" s="221" customFormat="1" ht="12" customHeight="1">
      <c r="A13" s="12" t="s">
        <v>81</v>
      </c>
      <c r="B13" s="222" t="s">
        <v>200</v>
      </c>
      <c r="C13" s="156"/>
      <c r="D13" s="156"/>
      <c r="E13" s="156"/>
      <c r="F13" s="156"/>
    </row>
    <row r="14" spans="1:6" s="221" customFormat="1" ht="12" customHeight="1">
      <c r="A14" s="11" t="s">
        <v>82</v>
      </c>
      <c r="B14" s="223" t="s">
        <v>201</v>
      </c>
      <c r="C14" s="155"/>
      <c r="D14" s="155"/>
      <c r="E14" s="155"/>
      <c r="F14" s="155"/>
    </row>
    <row r="15" spans="1:6" s="221" customFormat="1" ht="12" customHeight="1">
      <c r="A15" s="11" t="s">
        <v>83</v>
      </c>
      <c r="B15" s="223" t="s">
        <v>404</v>
      </c>
      <c r="C15" s="155"/>
      <c r="D15" s="155"/>
      <c r="E15" s="155"/>
      <c r="F15" s="155"/>
    </row>
    <row r="16" spans="1:6" s="221" customFormat="1" ht="12" customHeight="1">
      <c r="A16" s="11" t="s">
        <v>84</v>
      </c>
      <c r="B16" s="223" t="s">
        <v>405</v>
      </c>
      <c r="C16" s="155"/>
      <c r="D16" s="155"/>
      <c r="E16" s="155"/>
      <c r="F16" s="155"/>
    </row>
    <row r="17" spans="1:6" s="221" customFormat="1" ht="12" customHeight="1">
      <c r="A17" s="11" t="s">
        <v>85</v>
      </c>
      <c r="B17" s="223" t="s">
        <v>202</v>
      </c>
      <c r="C17" s="155">
        <v>97972</v>
      </c>
      <c r="D17" s="155">
        <v>109177</v>
      </c>
      <c r="E17" s="155">
        <v>2202</v>
      </c>
      <c r="F17" s="155">
        <v>111379</v>
      </c>
    </row>
    <row r="18" spans="1:6" s="221" customFormat="1" ht="12" customHeight="1" thickBot="1">
      <c r="A18" s="13" t="s">
        <v>91</v>
      </c>
      <c r="B18" s="224" t="s">
        <v>203</v>
      </c>
      <c r="C18" s="157"/>
      <c r="D18" s="157"/>
      <c r="E18" s="157"/>
      <c r="F18" s="157"/>
    </row>
    <row r="19" spans="1:6" s="221" customFormat="1" ht="18" customHeight="1" thickBot="1">
      <c r="A19" s="17" t="s">
        <v>11</v>
      </c>
      <c r="B19" s="18" t="s">
        <v>204</v>
      </c>
      <c r="C19" s="153">
        <f>+C20+C21+C22+C23+C24</f>
        <v>116981</v>
      </c>
      <c r="D19" s="153">
        <f>+D20+D21+D22+D23+D24</f>
        <v>120900</v>
      </c>
      <c r="E19" s="153">
        <f>+E20+E21+E22+E23+E24</f>
        <v>3294</v>
      </c>
      <c r="F19" s="153">
        <f>+F20+F21+F22+F23+F24</f>
        <v>124194</v>
      </c>
    </row>
    <row r="20" spans="1:6" s="221" customFormat="1" ht="12" customHeight="1">
      <c r="A20" s="12" t="s">
        <v>64</v>
      </c>
      <c r="B20" s="222" t="s">
        <v>205</v>
      </c>
      <c r="C20" s="156"/>
      <c r="D20" s="156"/>
      <c r="E20" s="156"/>
      <c r="F20" s="156"/>
    </row>
    <row r="21" spans="1:6" s="221" customFormat="1" ht="12" customHeight="1">
      <c r="A21" s="11" t="s">
        <v>65</v>
      </c>
      <c r="B21" s="223" t="s">
        <v>206</v>
      </c>
      <c r="C21" s="155"/>
      <c r="D21" s="155"/>
      <c r="E21" s="155"/>
      <c r="F21" s="155"/>
    </row>
    <row r="22" spans="1:6" s="221" customFormat="1" ht="12" customHeight="1">
      <c r="A22" s="11" t="s">
        <v>66</v>
      </c>
      <c r="B22" s="223" t="s">
        <v>406</v>
      </c>
      <c r="C22" s="155"/>
      <c r="D22" s="155"/>
      <c r="E22" s="155"/>
      <c r="F22" s="155"/>
    </row>
    <row r="23" spans="1:6" s="221" customFormat="1" ht="12" customHeight="1">
      <c r="A23" s="11" t="s">
        <v>67</v>
      </c>
      <c r="B23" s="223" t="s">
        <v>407</v>
      </c>
      <c r="C23" s="155"/>
      <c r="D23" s="155"/>
      <c r="E23" s="155"/>
      <c r="F23" s="155"/>
    </row>
    <row r="24" spans="1:6" s="221" customFormat="1" ht="12" customHeight="1">
      <c r="A24" s="11" t="s">
        <v>122</v>
      </c>
      <c r="B24" s="223" t="s">
        <v>207</v>
      </c>
      <c r="C24" s="155">
        <v>116981</v>
      </c>
      <c r="D24" s="155">
        <v>120900</v>
      </c>
      <c r="E24" s="155">
        <v>3294</v>
      </c>
      <c r="F24" s="155">
        <v>124194</v>
      </c>
    </row>
    <row r="25" spans="1:6" s="221" customFormat="1" ht="12" customHeight="1" thickBot="1">
      <c r="A25" s="13" t="s">
        <v>123</v>
      </c>
      <c r="B25" s="224" t="s">
        <v>208</v>
      </c>
      <c r="C25" s="157">
        <v>102181</v>
      </c>
      <c r="D25" s="157">
        <v>106100</v>
      </c>
      <c r="E25" s="157">
        <v>3294</v>
      </c>
      <c r="F25" s="157">
        <v>109394</v>
      </c>
    </row>
    <row r="26" spans="1:6" s="221" customFormat="1" ht="12" customHeight="1" thickBot="1">
      <c r="A26" s="17" t="s">
        <v>124</v>
      </c>
      <c r="B26" s="18" t="s">
        <v>209</v>
      </c>
      <c r="C26" s="159">
        <f>+C27+C30+C31+C32</f>
        <v>229740</v>
      </c>
      <c r="D26" s="159">
        <f>+D27+D30+D31+D32</f>
        <v>243735</v>
      </c>
      <c r="E26" s="159">
        <f>+E27+E30+E31+E32</f>
        <v>0</v>
      </c>
      <c r="F26" s="159">
        <f>+F27+F30+F31+F32</f>
        <v>243735</v>
      </c>
    </row>
    <row r="27" spans="1:6" s="221" customFormat="1" ht="12" customHeight="1">
      <c r="A27" s="12" t="s">
        <v>210</v>
      </c>
      <c r="B27" s="222" t="s">
        <v>216</v>
      </c>
      <c r="C27" s="217">
        <f>C28+C29</f>
        <v>212000</v>
      </c>
      <c r="D27" s="217">
        <f>D28+D29</f>
        <v>225995</v>
      </c>
      <c r="E27" s="217">
        <f>E28+E29</f>
        <v>0</v>
      </c>
      <c r="F27" s="217">
        <f>F28+F29</f>
        <v>225995</v>
      </c>
    </row>
    <row r="28" spans="1:6" s="221" customFormat="1" ht="12" customHeight="1">
      <c r="A28" s="11" t="s">
        <v>211</v>
      </c>
      <c r="B28" s="223" t="s">
        <v>217</v>
      </c>
      <c r="C28" s="155">
        <v>32000</v>
      </c>
      <c r="D28" s="155">
        <v>32000</v>
      </c>
      <c r="E28" s="155"/>
      <c r="F28" s="155">
        <v>32000</v>
      </c>
    </row>
    <row r="29" spans="1:6" s="221" customFormat="1" ht="12" customHeight="1">
      <c r="A29" s="11" t="s">
        <v>212</v>
      </c>
      <c r="B29" s="223" t="s">
        <v>218</v>
      </c>
      <c r="C29" s="155">
        <v>180000</v>
      </c>
      <c r="D29" s="155">
        <v>193995</v>
      </c>
      <c r="E29" s="155"/>
      <c r="F29" s="155">
        <v>193995</v>
      </c>
    </row>
    <row r="30" spans="1:6" s="221" customFormat="1" ht="12" customHeight="1">
      <c r="A30" s="11" t="s">
        <v>213</v>
      </c>
      <c r="B30" s="223" t="s">
        <v>219</v>
      </c>
      <c r="C30" s="155">
        <v>15000</v>
      </c>
      <c r="D30" s="155">
        <v>15000</v>
      </c>
      <c r="E30" s="155"/>
      <c r="F30" s="155">
        <v>15000</v>
      </c>
    </row>
    <row r="31" spans="1:6" s="221" customFormat="1" ht="12" customHeight="1">
      <c r="A31" s="11" t="s">
        <v>214</v>
      </c>
      <c r="B31" s="223" t="s">
        <v>220</v>
      </c>
      <c r="C31" s="155"/>
      <c r="D31" s="155"/>
      <c r="E31" s="155"/>
      <c r="F31" s="155"/>
    </row>
    <row r="32" spans="1:6" s="221" customFormat="1" ht="12" customHeight="1" thickBot="1">
      <c r="A32" s="13" t="s">
        <v>215</v>
      </c>
      <c r="B32" s="224" t="s">
        <v>221</v>
      </c>
      <c r="C32" s="157">
        <v>2740</v>
      </c>
      <c r="D32" s="157">
        <v>2740</v>
      </c>
      <c r="E32" s="157"/>
      <c r="F32" s="157">
        <v>2740</v>
      </c>
    </row>
    <row r="33" spans="1:6" s="221" customFormat="1" ht="12" customHeight="1" thickBot="1">
      <c r="A33" s="17" t="s">
        <v>13</v>
      </c>
      <c r="B33" s="18" t="s">
        <v>222</v>
      </c>
      <c r="C33" s="153">
        <f>SUM(C34:C43)</f>
        <v>22246</v>
      </c>
      <c r="D33" s="153">
        <f>SUM(D34:D43)</f>
        <v>38076</v>
      </c>
      <c r="E33" s="153">
        <f>SUM(E34:E43)</f>
        <v>573</v>
      </c>
      <c r="F33" s="153">
        <f>SUM(F34:F43)</f>
        <v>38649</v>
      </c>
    </row>
    <row r="34" spans="1:6" s="221" customFormat="1" ht="12" customHeight="1">
      <c r="A34" s="12" t="s">
        <v>68</v>
      </c>
      <c r="B34" s="222" t="s">
        <v>225</v>
      </c>
      <c r="C34" s="156">
        <v>110</v>
      </c>
      <c r="D34" s="156">
        <v>110</v>
      </c>
      <c r="E34" s="156"/>
      <c r="F34" s="156">
        <v>110</v>
      </c>
    </row>
    <row r="35" spans="1:6" s="221" customFormat="1" ht="12" customHeight="1">
      <c r="A35" s="11" t="s">
        <v>69</v>
      </c>
      <c r="B35" s="223" t="s">
        <v>226</v>
      </c>
      <c r="C35" s="155">
        <v>5150</v>
      </c>
      <c r="D35" s="155">
        <v>16824</v>
      </c>
      <c r="E35" s="155">
        <v>488</v>
      </c>
      <c r="F35" s="155">
        <v>17312</v>
      </c>
    </row>
    <row r="36" spans="1:6" s="221" customFormat="1" ht="12" customHeight="1">
      <c r="A36" s="11" t="s">
        <v>70</v>
      </c>
      <c r="B36" s="223" t="s">
        <v>227</v>
      </c>
      <c r="C36" s="155">
        <v>4420</v>
      </c>
      <c r="D36" s="155">
        <v>4880</v>
      </c>
      <c r="E36" s="155"/>
      <c r="F36" s="155">
        <v>4880</v>
      </c>
    </row>
    <row r="37" spans="1:6" s="221" customFormat="1" ht="12" customHeight="1">
      <c r="A37" s="11" t="s">
        <v>126</v>
      </c>
      <c r="B37" s="223" t="s">
        <v>228</v>
      </c>
      <c r="C37" s="155">
        <v>8820</v>
      </c>
      <c r="D37" s="155">
        <v>8676</v>
      </c>
      <c r="E37" s="155">
        <v>85</v>
      </c>
      <c r="F37" s="155">
        <v>8761</v>
      </c>
    </row>
    <row r="38" spans="1:6" s="221" customFormat="1" ht="12" customHeight="1">
      <c r="A38" s="11" t="s">
        <v>127</v>
      </c>
      <c r="B38" s="223" t="s">
        <v>229</v>
      </c>
      <c r="C38" s="155"/>
      <c r="D38" s="155"/>
      <c r="E38" s="155"/>
      <c r="F38" s="155"/>
    </row>
    <row r="39" spans="1:6" s="221" customFormat="1" ht="12" customHeight="1">
      <c r="A39" s="11" t="s">
        <v>128</v>
      </c>
      <c r="B39" s="223" t="s">
        <v>230</v>
      </c>
      <c r="C39" s="155">
        <v>2445</v>
      </c>
      <c r="D39" s="155">
        <v>2787</v>
      </c>
      <c r="E39" s="155"/>
      <c r="F39" s="155">
        <v>2787</v>
      </c>
    </row>
    <row r="40" spans="1:6" s="221" customFormat="1" ht="12" customHeight="1">
      <c r="A40" s="11" t="s">
        <v>129</v>
      </c>
      <c r="B40" s="223" t="s">
        <v>231</v>
      </c>
      <c r="C40" s="155">
        <v>1024</v>
      </c>
      <c r="D40" s="155">
        <v>4024</v>
      </c>
      <c r="E40" s="155"/>
      <c r="F40" s="155">
        <v>4024</v>
      </c>
    </row>
    <row r="41" spans="1:6" s="221" customFormat="1" ht="12" customHeight="1">
      <c r="A41" s="11" t="s">
        <v>130</v>
      </c>
      <c r="B41" s="223" t="s">
        <v>232</v>
      </c>
      <c r="C41" s="155">
        <v>273</v>
      </c>
      <c r="D41" s="155">
        <v>277</v>
      </c>
      <c r="E41" s="155"/>
      <c r="F41" s="155">
        <v>277</v>
      </c>
    </row>
    <row r="42" spans="1:6" s="221" customFormat="1" ht="12" customHeight="1">
      <c r="A42" s="11" t="s">
        <v>223</v>
      </c>
      <c r="B42" s="223" t="s">
        <v>233</v>
      </c>
      <c r="C42" s="158"/>
      <c r="D42" s="158"/>
      <c r="E42" s="158"/>
      <c r="F42" s="158"/>
    </row>
    <row r="43" spans="1:6" s="221" customFormat="1" ht="12" customHeight="1" thickBot="1">
      <c r="A43" s="13" t="s">
        <v>224</v>
      </c>
      <c r="B43" s="224" t="s">
        <v>234</v>
      </c>
      <c r="C43" s="211">
        <v>4</v>
      </c>
      <c r="D43" s="211">
        <v>498</v>
      </c>
      <c r="E43" s="211"/>
      <c r="F43" s="211">
        <v>498</v>
      </c>
    </row>
    <row r="44" spans="1:6" s="221" customFormat="1" ht="12" customHeight="1" thickBot="1">
      <c r="A44" s="17" t="s">
        <v>14</v>
      </c>
      <c r="B44" s="18" t="s">
        <v>235</v>
      </c>
      <c r="C44" s="153">
        <f>SUM(C45:C49)</f>
        <v>0</v>
      </c>
      <c r="D44" s="153">
        <f>SUM(D45:D49)</f>
        <v>0</v>
      </c>
      <c r="E44" s="153">
        <f>SUM(E45:E49)</f>
        <v>0</v>
      </c>
      <c r="F44" s="153">
        <f>SUM(F45:F49)</f>
        <v>0</v>
      </c>
    </row>
    <row r="45" spans="1:6" s="221" customFormat="1" ht="12" customHeight="1">
      <c r="A45" s="12" t="s">
        <v>71</v>
      </c>
      <c r="B45" s="222" t="s">
        <v>239</v>
      </c>
      <c r="C45" s="262"/>
      <c r="D45" s="262"/>
      <c r="E45" s="262"/>
      <c r="F45" s="262"/>
    </row>
    <row r="46" spans="1:6" s="221" customFormat="1" ht="12" customHeight="1">
      <c r="A46" s="11" t="s">
        <v>72</v>
      </c>
      <c r="B46" s="223" t="s">
        <v>240</v>
      </c>
      <c r="C46" s="158"/>
      <c r="D46" s="158"/>
      <c r="E46" s="158"/>
      <c r="F46" s="158"/>
    </row>
    <row r="47" spans="1:6" s="221" customFormat="1" ht="12" customHeight="1">
      <c r="A47" s="11" t="s">
        <v>236</v>
      </c>
      <c r="B47" s="223" t="s">
        <v>241</v>
      </c>
      <c r="C47" s="158"/>
      <c r="D47" s="158"/>
      <c r="E47" s="158"/>
      <c r="F47" s="158"/>
    </row>
    <row r="48" spans="1:6" s="221" customFormat="1" ht="12" customHeight="1">
      <c r="A48" s="11" t="s">
        <v>237</v>
      </c>
      <c r="B48" s="223" t="s">
        <v>242</v>
      </c>
      <c r="C48" s="158"/>
      <c r="D48" s="158"/>
      <c r="E48" s="158"/>
      <c r="F48" s="158"/>
    </row>
    <row r="49" spans="1:6" s="221" customFormat="1" ht="12" customHeight="1" thickBot="1">
      <c r="A49" s="13" t="s">
        <v>238</v>
      </c>
      <c r="B49" s="224" t="s">
        <v>243</v>
      </c>
      <c r="C49" s="211"/>
      <c r="D49" s="211"/>
      <c r="E49" s="211"/>
      <c r="F49" s="211"/>
    </row>
    <row r="50" spans="1:6" s="221" customFormat="1" ht="12" customHeight="1" thickBot="1">
      <c r="A50" s="17" t="s">
        <v>131</v>
      </c>
      <c r="B50" s="18" t="s">
        <v>244</v>
      </c>
      <c r="C50" s="153">
        <f>SUM(C51:C53)</f>
        <v>7700</v>
      </c>
      <c r="D50" s="153">
        <f>SUM(D51:D53)</f>
        <v>37900</v>
      </c>
      <c r="E50" s="153">
        <f>SUM(E51:E53)</f>
        <v>0</v>
      </c>
      <c r="F50" s="153">
        <f>SUM(F51:F53)</f>
        <v>37900</v>
      </c>
    </row>
    <row r="51" spans="1:6" s="221" customFormat="1" ht="12" customHeight="1">
      <c r="A51" s="12" t="s">
        <v>73</v>
      </c>
      <c r="B51" s="222" t="s">
        <v>245</v>
      </c>
      <c r="C51" s="156"/>
      <c r="D51" s="156"/>
      <c r="E51" s="156"/>
      <c r="F51" s="156"/>
    </row>
    <row r="52" spans="1:6" s="221" customFormat="1" ht="12" customHeight="1">
      <c r="A52" s="11" t="s">
        <v>74</v>
      </c>
      <c r="B52" s="223" t="s">
        <v>408</v>
      </c>
      <c r="C52" s="155"/>
      <c r="D52" s="155">
        <v>30000</v>
      </c>
      <c r="E52" s="155"/>
      <c r="F52" s="155">
        <v>30000</v>
      </c>
    </row>
    <row r="53" spans="1:6" s="221" customFormat="1" ht="12" customHeight="1">
      <c r="A53" s="11" t="s">
        <v>248</v>
      </c>
      <c r="B53" s="223" t="s">
        <v>246</v>
      </c>
      <c r="C53" s="155">
        <v>7700</v>
      </c>
      <c r="D53" s="155">
        <v>7900</v>
      </c>
      <c r="E53" s="155"/>
      <c r="F53" s="155">
        <v>7900</v>
      </c>
    </row>
    <row r="54" spans="1:6" s="221" customFormat="1" ht="12" customHeight="1" thickBot="1">
      <c r="A54" s="13" t="s">
        <v>249</v>
      </c>
      <c r="B54" s="224" t="s">
        <v>247</v>
      </c>
      <c r="C54" s="157">
        <v>7700</v>
      </c>
      <c r="D54" s="157">
        <v>7700</v>
      </c>
      <c r="E54" s="157"/>
      <c r="F54" s="157">
        <v>7700</v>
      </c>
    </row>
    <row r="55" spans="1:6" s="221" customFormat="1" ht="12" customHeight="1" thickBot="1">
      <c r="A55" s="17" t="s">
        <v>16</v>
      </c>
      <c r="B55" s="148" t="s">
        <v>250</v>
      </c>
      <c r="C55" s="153">
        <f>SUM(C56:C58)</f>
        <v>0</v>
      </c>
      <c r="D55" s="153">
        <f>SUM(D56:D58)</f>
        <v>4650</v>
      </c>
      <c r="E55" s="153">
        <f>SUM(E56:E58)</f>
        <v>0</v>
      </c>
      <c r="F55" s="153">
        <f>SUM(F56:F58)</f>
        <v>4650</v>
      </c>
    </row>
    <row r="56" spans="1:6" s="221" customFormat="1" ht="12" customHeight="1">
      <c r="A56" s="12" t="s">
        <v>132</v>
      </c>
      <c r="B56" s="222" t="s">
        <v>252</v>
      </c>
      <c r="C56" s="158"/>
      <c r="D56" s="158"/>
      <c r="E56" s="158"/>
      <c r="F56" s="158"/>
    </row>
    <row r="57" spans="1:6" s="221" customFormat="1" ht="12" customHeight="1">
      <c r="A57" s="11" t="s">
        <v>133</v>
      </c>
      <c r="B57" s="223" t="s">
        <v>409</v>
      </c>
      <c r="C57" s="158"/>
      <c r="D57" s="158">
        <v>4650</v>
      </c>
      <c r="E57" s="158"/>
      <c r="F57" s="158">
        <v>4650</v>
      </c>
    </row>
    <row r="58" spans="1:6" s="221" customFormat="1" ht="12" customHeight="1">
      <c r="A58" s="11" t="s">
        <v>166</v>
      </c>
      <c r="B58" s="223" t="s">
        <v>253</v>
      </c>
      <c r="C58" s="158"/>
      <c r="D58" s="158"/>
      <c r="E58" s="158"/>
      <c r="F58" s="158"/>
    </row>
    <row r="59" spans="1:6" s="221" customFormat="1" ht="12" customHeight="1" thickBot="1">
      <c r="A59" s="13" t="s">
        <v>251</v>
      </c>
      <c r="B59" s="224" t="s">
        <v>254</v>
      </c>
      <c r="C59" s="158"/>
      <c r="D59" s="158"/>
      <c r="E59" s="158"/>
      <c r="F59" s="158"/>
    </row>
    <row r="60" spans="1:6" s="221" customFormat="1" ht="12" customHeight="1" thickBot="1">
      <c r="A60" s="17" t="s">
        <v>17</v>
      </c>
      <c r="B60" s="18" t="s">
        <v>255</v>
      </c>
      <c r="C60" s="159">
        <f>+C5+C12+C19+C26+C33+C44+C50+C55</f>
        <v>856767</v>
      </c>
      <c r="D60" s="159">
        <f>+D5+D12+D19+D26+D33+D44+D50+D55</f>
        <v>948399</v>
      </c>
      <c r="E60" s="159">
        <f>+E5+E12+E19+E26+E33+E44+E50+E55</f>
        <v>41090</v>
      </c>
      <c r="F60" s="159">
        <f>+F5+F12+F19+F26+F33+F44+F50+F55</f>
        <v>989489</v>
      </c>
    </row>
    <row r="61" spans="1:6" s="221" customFormat="1" ht="12" customHeight="1" thickBot="1">
      <c r="A61" s="225" t="s">
        <v>256</v>
      </c>
      <c r="B61" s="148" t="s">
        <v>257</v>
      </c>
      <c r="C61" s="153">
        <f>SUM(C62:C64)</f>
        <v>0</v>
      </c>
      <c r="D61" s="153">
        <f>SUM(D62:D64)</f>
        <v>1948</v>
      </c>
      <c r="E61" s="153">
        <f>SUM(E62:E64)</f>
        <v>0</v>
      </c>
      <c r="F61" s="153">
        <f>SUM(F62:F64)</f>
        <v>1948</v>
      </c>
    </row>
    <row r="62" spans="1:6" s="221" customFormat="1" ht="12" customHeight="1">
      <c r="A62" s="12" t="s">
        <v>290</v>
      </c>
      <c r="B62" s="222" t="s">
        <v>258</v>
      </c>
      <c r="C62" s="158"/>
      <c r="D62" s="158">
        <v>1948</v>
      </c>
      <c r="E62" s="158"/>
      <c r="F62" s="158">
        <v>1948</v>
      </c>
    </row>
    <row r="63" spans="1:6" s="221" customFormat="1" ht="12" customHeight="1">
      <c r="A63" s="11" t="s">
        <v>299</v>
      </c>
      <c r="B63" s="223" t="s">
        <v>259</v>
      </c>
      <c r="C63" s="158"/>
      <c r="D63" s="158"/>
      <c r="E63" s="158"/>
      <c r="F63" s="158"/>
    </row>
    <row r="64" spans="1:6" s="221" customFormat="1" ht="12" customHeight="1" thickBot="1">
      <c r="A64" s="13" t="s">
        <v>300</v>
      </c>
      <c r="B64" s="226" t="s">
        <v>260</v>
      </c>
      <c r="C64" s="158"/>
      <c r="D64" s="158"/>
      <c r="E64" s="158"/>
      <c r="F64" s="158"/>
    </row>
    <row r="65" spans="1:6" s="221" customFormat="1" ht="12" customHeight="1" thickBot="1">
      <c r="A65" s="225" t="s">
        <v>261</v>
      </c>
      <c r="B65" s="148" t="s">
        <v>262</v>
      </c>
      <c r="C65" s="153">
        <f>SUM(C66:C69)</f>
        <v>0</v>
      </c>
      <c r="D65" s="153">
        <f>SUM(D66:D69)</f>
        <v>0</v>
      </c>
      <c r="E65" s="153">
        <f>SUM(E66:E69)</f>
        <v>0</v>
      </c>
      <c r="F65" s="153">
        <f>SUM(F66:F69)</f>
        <v>0</v>
      </c>
    </row>
    <row r="66" spans="1:6" s="221" customFormat="1" ht="12" customHeight="1">
      <c r="A66" s="12" t="s">
        <v>111</v>
      </c>
      <c r="B66" s="222" t="s">
        <v>263</v>
      </c>
      <c r="C66" s="158"/>
      <c r="D66" s="158"/>
      <c r="E66" s="158"/>
      <c r="F66" s="158"/>
    </row>
    <row r="67" spans="1:6" s="221" customFormat="1" ht="12" customHeight="1">
      <c r="A67" s="11" t="s">
        <v>112</v>
      </c>
      <c r="B67" s="223" t="s">
        <v>264</v>
      </c>
      <c r="C67" s="158"/>
      <c r="D67" s="158"/>
      <c r="E67" s="158"/>
      <c r="F67" s="158"/>
    </row>
    <row r="68" spans="1:6" s="221" customFormat="1" ht="12" customHeight="1">
      <c r="A68" s="11" t="s">
        <v>291</v>
      </c>
      <c r="B68" s="223" t="s">
        <v>265</v>
      </c>
      <c r="C68" s="158"/>
      <c r="D68" s="158"/>
      <c r="E68" s="158"/>
      <c r="F68" s="158"/>
    </row>
    <row r="69" spans="1:6" s="221" customFormat="1" ht="12" customHeight="1" thickBot="1">
      <c r="A69" s="13" t="s">
        <v>292</v>
      </c>
      <c r="B69" s="224" t="s">
        <v>266</v>
      </c>
      <c r="C69" s="158"/>
      <c r="D69" s="158"/>
      <c r="E69" s="158"/>
      <c r="F69" s="158"/>
    </row>
    <row r="70" spans="1:6" s="221" customFormat="1" ht="12" customHeight="1" thickBot="1">
      <c r="A70" s="225" t="s">
        <v>267</v>
      </c>
      <c r="B70" s="148" t="s">
        <v>268</v>
      </c>
      <c r="C70" s="153">
        <f>SUM(C71:C72)</f>
        <v>103790</v>
      </c>
      <c r="D70" s="153">
        <f>SUM(D71:D72)</f>
        <v>118164</v>
      </c>
      <c r="E70" s="153">
        <f>SUM(E71:E72)</f>
        <v>445</v>
      </c>
      <c r="F70" s="153">
        <f>SUM(F71:F72)</f>
        <v>118609</v>
      </c>
    </row>
    <row r="71" spans="1:6" s="221" customFormat="1" ht="12" customHeight="1">
      <c r="A71" s="12" t="s">
        <v>293</v>
      </c>
      <c r="B71" s="222" t="s">
        <v>269</v>
      </c>
      <c r="C71" s="158">
        <v>103790</v>
      </c>
      <c r="D71" s="158">
        <v>118164</v>
      </c>
      <c r="E71" s="158">
        <v>445</v>
      </c>
      <c r="F71" s="158">
        <v>118609</v>
      </c>
    </row>
    <row r="72" spans="1:6" s="221" customFormat="1" ht="12" customHeight="1" thickBot="1">
      <c r="A72" s="13" t="s">
        <v>294</v>
      </c>
      <c r="B72" s="224" t="s">
        <v>270</v>
      </c>
      <c r="C72" s="158"/>
      <c r="D72" s="158"/>
      <c r="E72" s="158"/>
      <c r="F72" s="158"/>
    </row>
    <row r="73" spans="1:6" s="221" customFormat="1" ht="12" customHeight="1" thickBot="1">
      <c r="A73" s="225" t="s">
        <v>271</v>
      </c>
      <c r="B73" s="148" t="s">
        <v>272</v>
      </c>
      <c r="C73" s="153">
        <f>SUM(C74:C76)</f>
        <v>0</v>
      </c>
      <c r="D73" s="153">
        <f>SUM(D74:D76)</f>
        <v>0</v>
      </c>
      <c r="E73" s="153">
        <f>SUM(E74:E76)</f>
        <v>12594</v>
      </c>
      <c r="F73" s="153">
        <f>SUM(F74:F76)</f>
        <v>12594</v>
      </c>
    </row>
    <row r="74" spans="1:6" s="221" customFormat="1" ht="12" customHeight="1">
      <c r="A74" s="12" t="s">
        <v>295</v>
      </c>
      <c r="B74" s="222" t="s">
        <v>273</v>
      </c>
      <c r="C74" s="158"/>
      <c r="D74" s="158"/>
      <c r="E74" s="158">
        <v>12594</v>
      </c>
      <c r="F74" s="158">
        <v>12594</v>
      </c>
    </row>
    <row r="75" spans="1:6" s="221" customFormat="1" ht="12" customHeight="1">
      <c r="A75" s="11" t="s">
        <v>296</v>
      </c>
      <c r="B75" s="223" t="s">
        <v>274</v>
      </c>
      <c r="C75" s="158"/>
      <c r="D75" s="158"/>
      <c r="E75" s="158"/>
      <c r="F75" s="158"/>
    </row>
    <row r="76" spans="1:6" s="221" customFormat="1" ht="12" customHeight="1" thickBot="1">
      <c r="A76" s="13" t="s">
        <v>297</v>
      </c>
      <c r="B76" s="224" t="s">
        <v>275</v>
      </c>
      <c r="C76" s="158"/>
      <c r="D76" s="158"/>
      <c r="E76" s="158"/>
      <c r="F76" s="158"/>
    </row>
    <row r="77" spans="1:6" s="221" customFormat="1" ht="12" customHeight="1" thickBot="1">
      <c r="A77" s="225" t="s">
        <v>276</v>
      </c>
      <c r="B77" s="148" t="s">
        <v>298</v>
      </c>
      <c r="C77" s="153">
        <f>SUM(C78:C81)</f>
        <v>0</v>
      </c>
      <c r="D77" s="153">
        <f>SUM(D78:D81)</f>
        <v>0</v>
      </c>
      <c r="E77" s="153">
        <f>SUM(E78:E81)</f>
        <v>0</v>
      </c>
      <c r="F77" s="153">
        <f>SUM(F78:F81)</f>
        <v>0</v>
      </c>
    </row>
    <row r="78" spans="1:6" s="221" customFormat="1" ht="12" customHeight="1">
      <c r="A78" s="227" t="s">
        <v>277</v>
      </c>
      <c r="B78" s="222" t="s">
        <v>278</v>
      </c>
      <c r="C78" s="158"/>
      <c r="D78" s="158"/>
      <c r="E78" s="158"/>
      <c r="F78" s="158"/>
    </row>
    <row r="79" spans="1:6" s="221" customFormat="1" ht="12" customHeight="1">
      <c r="A79" s="228" t="s">
        <v>279</v>
      </c>
      <c r="B79" s="223" t="s">
        <v>280</v>
      </c>
      <c r="C79" s="158"/>
      <c r="D79" s="158"/>
      <c r="E79" s="158"/>
      <c r="F79" s="158"/>
    </row>
    <row r="80" spans="1:6" s="221" customFormat="1" ht="12" customHeight="1">
      <c r="A80" s="228" t="s">
        <v>281</v>
      </c>
      <c r="B80" s="223" t="s">
        <v>282</v>
      </c>
      <c r="C80" s="158"/>
      <c r="D80" s="158"/>
      <c r="E80" s="158"/>
      <c r="F80" s="158"/>
    </row>
    <row r="81" spans="1:6" s="221" customFormat="1" ht="12" customHeight="1" thickBot="1">
      <c r="A81" s="229" t="s">
        <v>283</v>
      </c>
      <c r="B81" s="224" t="s">
        <v>284</v>
      </c>
      <c r="C81" s="158"/>
      <c r="D81" s="158"/>
      <c r="E81" s="158"/>
      <c r="F81" s="158"/>
    </row>
    <row r="82" spans="1:6" s="221" customFormat="1" ht="13.5" customHeight="1" thickBot="1">
      <c r="A82" s="225" t="s">
        <v>285</v>
      </c>
      <c r="B82" s="148" t="s">
        <v>286</v>
      </c>
      <c r="C82" s="263"/>
      <c r="D82" s="263"/>
      <c r="E82" s="263"/>
      <c r="F82" s="263"/>
    </row>
    <row r="83" spans="1:6" s="221" customFormat="1" ht="15.75" customHeight="1" thickBot="1">
      <c r="A83" s="225" t="s">
        <v>287</v>
      </c>
      <c r="B83" s="230" t="s">
        <v>288</v>
      </c>
      <c r="C83" s="159">
        <f>+C61+C65+C70+C73+C77+C82</f>
        <v>103790</v>
      </c>
      <c r="D83" s="159">
        <f>+D61+D65+D70+D73+D77+D82</f>
        <v>120112</v>
      </c>
      <c r="E83" s="159">
        <f>+E61+E65+E70+E73+E77+E82</f>
        <v>13039</v>
      </c>
      <c r="F83" s="159">
        <f>+F61+F65+F70+F73+F77+F82</f>
        <v>133151</v>
      </c>
    </row>
    <row r="84" spans="1:6" s="221" customFormat="1" ht="16.5" customHeight="1" thickBot="1">
      <c r="A84" s="231" t="s">
        <v>301</v>
      </c>
      <c r="B84" s="232" t="s">
        <v>289</v>
      </c>
      <c r="C84" s="159">
        <f>+C60+C83</f>
        <v>960557</v>
      </c>
      <c r="D84" s="159">
        <f>+D60+D83</f>
        <v>1068511</v>
      </c>
      <c r="E84" s="159">
        <f>+E60+E83</f>
        <v>54129</v>
      </c>
      <c r="F84" s="159">
        <f>+F60+F83</f>
        <v>1122640</v>
      </c>
    </row>
    <row r="85" spans="1:6" ht="16.5" customHeight="1">
      <c r="A85" s="445" t="s">
        <v>37</v>
      </c>
      <c r="B85" s="445"/>
      <c r="C85" s="445"/>
      <c r="D85" s="219"/>
      <c r="E85" s="219"/>
      <c r="F85" s="219"/>
    </row>
    <row r="86" spans="1:6" s="233" customFormat="1" ht="16.5" customHeight="1" thickBot="1">
      <c r="A86" s="447" t="s">
        <v>114</v>
      </c>
      <c r="B86" s="447"/>
      <c r="C86" s="64"/>
      <c r="D86" s="64"/>
      <c r="E86" s="64"/>
      <c r="F86" s="64" t="s">
        <v>165</v>
      </c>
    </row>
    <row r="87" spans="1:6" ht="37.5" customHeight="1" thickBot="1">
      <c r="A87" s="20" t="s">
        <v>62</v>
      </c>
      <c r="B87" s="21" t="s">
        <v>38</v>
      </c>
      <c r="C87" s="27" t="s">
        <v>437</v>
      </c>
      <c r="D87" s="27" t="s">
        <v>468</v>
      </c>
      <c r="E87" s="27" t="s">
        <v>467</v>
      </c>
      <c r="F87" s="27" t="s">
        <v>468</v>
      </c>
    </row>
    <row r="88" spans="1:6" s="220" customFormat="1" ht="12" customHeight="1" thickBot="1">
      <c r="A88" s="24">
        <v>1</v>
      </c>
      <c r="B88" s="25">
        <v>2</v>
      </c>
      <c r="C88" s="26">
        <v>3</v>
      </c>
      <c r="D88" s="26">
        <v>4</v>
      </c>
      <c r="E88" s="26">
        <v>5</v>
      </c>
      <c r="F88" s="26">
        <v>6</v>
      </c>
    </row>
    <row r="89" spans="1:6" ht="12" customHeight="1" thickBot="1">
      <c r="A89" s="19" t="s">
        <v>9</v>
      </c>
      <c r="B89" s="23" t="s">
        <v>304</v>
      </c>
      <c r="C89" s="152">
        <f>SUM(C90:C94)</f>
        <v>772942</v>
      </c>
      <c r="D89" s="152">
        <f>SUM(D90:D94)</f>
        <v>838924</v>
      </c>
      <c r="E89" s="152">
        <f>SUM(E90:E94)</f>
        <v>2265</v>
      </c>
      <c r="F89" s="152">
        <f>SUM(F90:F94)</f>
        <v>841189</v>
      </c>
    </row>
    <row r="90" spans="1:6" ht="12" customHeight="1">
      <c r="A90" s="14" t="s">
        <v>75</v>
      </c>
      <c r="B90" s="7" t="s">
        <v>39</v>
      </c>
      <c r="C90" s="154">
        <v>139672</v>
      </c>
      <c r="D90" s="154">
        <v>153730</v>
      </c>
      <c r="E90" s="154">
        <v>4640</v>
      </c>
      <c r="F90" s="154">
        <v>158370</v>
      </c>
    </row>
    <row r="91" spans="1:6" ht="12" customHeight="1">
      <c r="A91" s="11" t="s">
        <v>76</v>
      </c>
      <c r="B91" s="5" t="s">
        <v>134</v>
      </c>
      <c r="C91" s="155">
        <v>34705</v>
      </c>
      <c r="D91" s="155">
        <v>38222</v>
      </c>
      <c r="E91" s="155">
        <v>947</v>
      </c>
      <c r="F91" s="155">
        <v>39169</v>
      </c>
    </row>
    <row r="92" spans="1:6" ht="12" customHeight="1">
      <c r="A92" s="11" t="s">
        <v>77</v>
      </c>
      <c r="B92" s="5" t="s">
        <v>103</v>
      </c>
      <c r="C92" s="157">
        <v>135167</v>
      </c>
      <c r="D92" s="157">
        <v>151569</v>
      </c>
      <c r="E92" s="157">
        <v>-2211</v>
      </c>
      <c r="F92" s="157">
        <v>149358</v>
      </c>
    </row>
    <row r="93" spans="1:6" ht="12" customHeight="1">
      <c r="A93" s="11" t="s">
        <v>78</v>
      </c>
      <c r="B93" s="8" t="s">
        <v>135</v>
      </c>
      <c r="C93" s="157">
        <v>36614</v>
      </c>
      <c r="D93" s="157">
        <v>38973</v>
      </c>
      <c r="E93" s="157">
        <v>-473</v>
      </c>
      <c r="F93" s="157">
        <v>38500</v>
      </c>
    </row>
    <row r="94" spans="1:6" ht="12" customHeight="1">
      <c r="A94" s="11" t="s">
        <v>86</v>
      </c>
      <c r="B94" s="16" t="s">
        <v>136</v>
      </c>
      <c r="C94" s="157">
        <f>C95+C96+C97+C98+C99+C100+C101+C102+C103+C104</f>
        <v>426784</v>
      </c>
      <c r="D94" s="157">
        <f>D95+D96+D97+D98+D99+D100+D101+D102+D103+D104</f>
        <v>456430</v>
      </c>
      <c r="E94" s="157">
        <f>E95+E96+E97+E98+E99+E100+E101+E102+E103+E104</f>
        <v>-638</v>
      </c>
      <c r="F94" s="157">
        <f>F95+F96+F97+F98+F99+F100+F101+F102+F103+F104</f>
        <v>455792</v>
      </c>
    </row>
    <row r="95" spans="1:6" ht="12" customHeight="1">
      <c r="A95" s="11" t="s">
        <v>79</v>
      </c>
      <c r="B95" s="5" t="s">
        <v>305</v>
      </c>
      <c r="C95" s="157"/>
      <c r="D95" s="157"/>
      <c r="E95" s="157">
        <v>88</v>
      </c>
      <c r="F95" s="157">
        <v>88</v>
      </c>
    </row>
    <row r="96" spans="1:6" ht="12" customHeight="1">
      <c r="A96" s="11" t="s">
        <v>80</v>
      </c>
      <c r="B96" s="66" t="s">
        <v>420</v>
      </c>
      <c r="C96" s="157"/>
      <c r="D96" s="157">
        <v>947</v>
      </c>
      <c r="E96" s="157"/>
      <c r="F96" s="157">
        <v>947</v>
      </c>
    </row>
    <row r="97" spans="1:6" ht="12" customHeight="1">
      <c r="A97" s="11" t="s">
        <v>87</v>
      </c>
      <c r="B97" s="67" t="s">
        <v>306</v>
      </c>
      <c r="C97" s="157"/>
      <c r="D97" s="157"/>
      <c r="E97" s="157"/>
      <c r="F97" s="157"/>
    </row>
    <row r="98" spans="1:6" ht="12" customHeight="1">
      <c r="A98" s="11" t="s">
        <v>88</v>
      </c>
      <c r="B98" s="67" t="s">
        <v>307</v>
      </c>
      <c r="C98" s="157"/>
      <c r="D98" s="157"/>
      <c r="E98" s="157"/>
      <c r="F98" s="157"/>
    </row>
    <row r="99" spans="1:6" ht="12" customHeight="1">
      <c r="A99" s="11" t="s">
        <v>89</v>
      </c>
      <c r="B99" s="66" t="s">
        <v>308</v>
      </c>
      <c r="C99" s="157">
        <v>281884</v>
      </c>
      <c r="D99" s="157">
        <v>279932</v>
      </c>
      <c r="E99" s="157">
        <v>1907</v>
      </c>
      <c r="F99" s="157">
        <v>281839</v>
      </c>
    </row>
    <row r="100" spans="1:6" ht="12" customHeight="1">
      <c r="A100" s="11" t="s">
        <v>90</v>
      </c>
      <c r="B100" s="66" t="s">
        <v>458</v>
      </c>
      <c r="C100" s="157">
        <v>64824</v>
      </c>
      <c r="D100" s="157">
        <v>64824</v>
      </c>
      <c r="E100" s="157"/>
      <c r="F100" s="157">
        <v>64824</v>
      </c>
    </row>
    <row r="101" spans="1:6" ht="12" customHeight="1">
      <c r="A101" s="11" t="s">
        <v>92</v>
      </c>
      <c r="B101" s="67" t="s">
        <v>309</v>
      </c>
      <c r="C101" s="157"/>
      <c r="D101" s="157">
        <v>30000</v>
      </c>
      <c r="E101" s="157"/>
      <c r="F101" s="157">
        <v>30000</v>
      </c>
    </row>
    <row r="102" spans="1:6" ht="12" customHeight="1">
      <c r="A102" s="10" t="s">
        <v>137</v>
      </c>
      <c r="B102" s="68" t="s">
        <v>310</v>
      </c>
      <c r="C102" s="157"/>
      <c r="D102" s="157"/>
      <c r="E102" s="291"/>
      <c r="F102" s="157"/>
    </row>
    <row r="103" spans="1:6" ht="12" customHeight="1">
      <c r="A103" s="11" t="s">
        <v>302</v>
      </c>
      <c r="B103" s="68" t="s">
        <v>421</v>
      </c>
      <c r="C103" s="157"/>
      <c r="D103" s="157"/>
      <c r="E103" s="157"/>
      <c r="F103" s="157"/>
    </row>
    <row r="104" spans="1:6" ht="12" customHeight="1" thickBot="1">
      <c r="A104" s="15" t="s">
        <v>303</v>
      </c>
      <c r="B104" s="69" t="s">
        <v>311</v>
      </c>
      <c r="C104" s="160">
        <v>80076</v>
      </c>
      <c r="D104" s="160">
        <v>80727</v>
      </c>
      <c r="E104" s="160">
        <v>-2633</v>
      </c>
      <c r="F104" s="160">
        <v>78094</v>
      </c>
    </row>
    <row r="105" spans="1:6" ht="12" customHeight="1" thickBot="1">
      <c r="A105" s="17" t="s">
        <v>10</v>
      </c>
      <c r="B105" s="22" t="s">
        <v>312</v>
      </c>
      <c r="C105" s="153">
        <f>+C106+C108+C110</f>
        <v>132292</v>
      </c>
      <c r="D105" s="153">
        <f>+D106+D108+D110</f>
        <v>149254</v>
      </c>
      <c r="E105" s="153">
        <f>+E106+E108+E110</f>
        <v>17694</v>
      </c>
      <c r="F105" s="153">
        <f>+F106+F108+F110</f>
        <v>166948</v>
      </c>
    </row>
    <row r="106" spans="1:6" ht="12" customHeight="1">
      <c r="A106" s="12" t="s">
        <v>81</v>
      </c>
      <c r="B106" s="5" t="s">
        <v>164</v>
      </c>
      <c r="C106" s="156">
        <v>61678</v>
      </c>
      <c r="D106" s="156">
        <v>67701</v>
      </c>
      <c r="E106" s="156">
        <v>10178</v>
      </c>
      <c r="F106" s="156">
        <v>77879</v>
      </c>
    </row>
    <row r="107" spans="1:6" ht="12" customHeight="1">
      <c r="A107" s="12" t="s">
        <v>82</v>
      </c>
      <c r="B107" s="9" t="s">
        <v>316</v>
      </c>
      <c r="C107" s="156">
        <v>47882</v>
      </c>
      <c r="D107" s="156">
        <v>47882</v>
      </c>
      <c r="E107" s="156"/>
      <c r="F107" s="156">
        <v>47882</v>
      </c>
    </row>
    <row r="108" spans="1:6" ht="12" customHeight="1">
      <c r="A108" s="12" t="s">
        <v>83</v>
      </c>
      <c r="B108" s="9" t="s">
        <v>138</v>
      </c>
      <c r="C108" s="155">
        <v>63187</v>
      </c>
      <c r="D108" s="155">
        <v>69419</v>
      </c>
      <c r="E108" s="155">
        <v>5619</v>
      </c>
      <c r="F108" s="155">
        <v>75038</v>
      </c>
    </row>
    <row r="109" spans="1:6" ht="12" customHeight="1">
      <c r="A109" s="12" t="s">
        <v>84</v>
      </c>
      <c r="B109" s="9" t="s">
        <v>317</v>
      </c>
      <c r="C109" s="146">
        <v>59996</v>
      </c>
      <c r="D109" s="146">
        <v>59996</v>
      </c>
      <c r="E109" s="146"/>
      <c r="F109" s="146">
        <v>59996</v>
      </c>
    </row>
    <row r="110" spans="1:6" ht="12" customHeight="1">
      <c r="A110" s="12" t="s">
        <v>85</v>
      </c>
      <c r="B110" s="150" t="s">
        <v>167</v>
      </c>
      <c r="C110" s="146">
        <f>C111+C112+C113+C114+C115+C116+C117+C118</f>
        <v>7427</v>
      </c>
      <c r="D110" s="146">
        <f>D111+D112+D113+D114+D115+D116+D117+D118</f>
        <v>12134</v>
      </c>
      <c r="E110" s="146">
        <f>E111+E112+E113+E114+E115+E116+E117+E118</f>
        <v>1897</v>
      </c>
      <c r="F110" s="146">
        <f>F111+F112+F113+F114+F115+F116+F117+F118</f>
        <v>14031</v>
      </c>
    </row>
    <row r="111" spans="1:6" ht="12" customHeight="1">
      <c r="A111" s="12" t="s">
        <v>91</v>
      </c>
      <c r="B111" s="149" t="s">
        <v>410</v>
      </c>
      <c r="C111" s="146"/>
      <c r="D111" s="146"/>
      <c r="E111" s="146"/>
      <c r="F111" s="146"/>
    </row>
    <row r="112" spans="1:6" ht="12" customHeight="1">
      <c r="A112" s="12" t="s">
        <v>93</v>
      </c>
      <c r="B112" s="218" t="s">
        <v>322</v>
      </c>
      <c r="C112" s="146"/>
      <c r="D112" s="146"/>
      <c r="E112" s="146"/>
      <c r="F112" s="146"/>
    </row>
    <row r="113" spans="1:6" ht="22.5">
      <c r="A113" s="12" t="s">
        <v>139</v>
      </c>
      <c r="B113" s="67" t="s">
        <v>307</v>
      </c>
      <c r="C113" s="146"/>
      <c r="D113" s="146"/>
      <c r="E113" s="146"/>
      <c r="F113" s="146"/>
    </row>
    <row r="114" spans="1:6" ht="12" customHeight="1">
      <c r="A114" s="12" t="s">
        <v>140</v>
      </c>
      <c r="B114" s="67" t="s">
        <v>321</v>
      </c>
      <c r="C114" s="146">
        <v>7427</v>
      </c>
      <c r="D114" s="146">
        <v>7427</v>
      </c>
      <c r="E114" s="146">
        <v>-3105</v>
      </c>
      <c r="F114" s="146">
        <v>4322</v>
      </c>
    </row>
    <row r="115" spans="1:6" ht="12" customHeight="1">
      <c r="A115" s="12" t="s">
        <v>141</v>
      </c>
      <c r="B115" s="67" t="s">
        <v>320</v>
      </c>
      <c r="C115" s="146"/>
      <c r="D115" s="146"/>
      <c r="E115" s="146"/>
      <c r="F115" s="146"/>
    </row>
    <row r="116" spans="1:6" ht="12" customHeight="1">
      <c r="A116" s="12" t="s">
        <v>313</v>
      </c>
      <c r="B116" s="67" t="s">
        <v>309</v>
      </c>
      <c r="C116" s="146"/>
      <c r="D116" s="146">
        <v>4650</v>
      </c>
      <c r="E116" s="146"/>
      <c r="F116" s="146">
        <v>4650</v>
      </c>
    </row>
    <row r="117" spans="1:6" ht="12" customHeight="1">
      <c r="A117" s="12" t="s">
        <v>314</v>
      </c>
      <c r="B117" s="67" t="s">
        <v>319</v>
      </c>
      <c r="C117" s="146"/>
      <c r="D117" s="146"/>
      <c r="E117" s="146"/>
      <c r="F117" s="146"/>
    </row>
    <row r="118" spans="1:6" ht="23.25" thickBot="1">
      <c r="A118" s="10" t="s">
        <v>315</v>
      </c>
      <c r="B118" s="67" t="s">
        <v>318</v>
      </c>
      <c r="C118" s="147"/>
      <c r="D118" s="147">
        <v>57</v>
      </c>
      <c r="E118" s="147">
        <v>5002</v>
      </c>
      <c r="F118" s="147">
        <v>5059</v>
      </c>
    </row>
    <row r="119" spans="1:6" ht="12" customHeight="1" thickBot="1">
      <c r="A119" s="17" t="s">
        <v>11</v>
      </c>
      <c r="B119" s="63" t="s">
        <v>323</v>
      </c>
      <c r="C119" s="153">
        <f>+C120+C121</f>
        <v>51719</v>
      </c>
      <c r="D119" s="153">
        <f>+D120+D121</f>
        <v>62736</v>
      </c>
      <c r="E119" s="153">
        <f>+E120+E121</f>
        <v>21576</v>
      </c>
      <c r="F119" s="153">
        <f>+F120+F121</f>
        <v>84312</v>
      </c>
    </row>
    <row r="120" spans="1:6" ht="12" customHeight="1">
      <c r="A120" s="12" t="s">
        <v>64</v>
      </c>
      <c r="B120" s="6" t="s">
        <v>50</v>
      </c>
      <c r="C120" s="156">
        <v>12459</v>
      </c>
      <c r="D120" s="156">
        <v>12516</v>
      </c>
      <c r="E120" s="156">
        <v>46070</v>
      </c>
      <c r="F120" s="156">
        <v>58586</v>
      </c>
    </row>
    <row r="121" spans="1:6" ht="12" customHeight="1" thickBot="1">
      <c r="A121" s="13" t="s">
        <v>65</v>
      </c>
      <c r="B121" s="9" t="s">
        <v>51</v>
      </c>
      <c r="C121" s="157">
        <v>39260</v>
      </c>
      <c r="D121" s="157">
        <v>50220</v>
      </c>
      <c r="E121" s="157">
        <v>-24494</v>
      </c>
      <c r="F121" s="157">
        <v>25726</v>
      </c>
    </row>
    <row r="122" spans="1:6" ht="12" customHeight="1" thickBot="1">
      <c r="A122" s="17" t="s">
        <v>12</v>
      </c>
      <c r="B122" s="63" t="s">
        <v>324</v>
      </c>
      <c r="C122" s="153">
        <f>+C89+C105+C119</f>
        <v>956953</v>
      </c>
      <c r="D122" s="153">
        <f>+D89+D105+D119</f>
        <v>1050914</v>
      </c>
      <c r="E122" s="153">
        <f>+E89+E105+E119</f>
        <v>41535</v>
      </c>
      <c r="F122" s="153">
        <f>+F89+F105+F119</f>
        <v>1092449</v>
      </c>
    </row>
    <row r="123" spans="1:6" ht="12" customHeight="1" thickBot="1">
      <c r="A123" s="17" t="s">
        <v>13</v>
      </c>
      <c r="B123" s="63" t="s">
        <v>325</v>
      </c>
      <c r="C123" s="153">
        <f>+C124+C125+C126</f>
        <v>3606</v>
      </c>
      <c r="D123" s="153">
        <f>+D124+D125+D126</f>
        <v>3606</v>
      </c>
      <c r="E123" s="153">
        <f>+E124+E125+E126</f>
        <v>1948</v>
      </c>
      <c r="F123" s="153">
        <f>+F124+F125+F126</f>
        <v>5554</v>
      </c>
    </row>
    <row r="124" spans="1:6" ht="12" customHeight="1">
      <c r="A124" s="12" t="s">
        <v>68</v>
      </c>
      <c r="B124" s="6" t="s">
        <v>326</v>
      </c>
      <c r="C124" s="146"/>
      <c r="D124" s="146"/>
      <c r="E124" s="146"/>
      <c r="F124" s="146"/>
    </row>
    <row r="125" spans="1:6" ht="12" customHeight="1">
      <c r="A125" s="12" t="s">
        <v>69</v>
      </c>
      <c r="B125" s="6" t="s">
        <v>327</v>
      </c>
      <c r="C125" s="146"/>
      <c r="D125" s="146"/>
      <c r="E125" s="146"/>
      <c r="F125" s="146"/>
    </row>
    <row r="126" spans="1:6" ht="12" customHeight="1" thickBot="1">
      <c r="A126" s="10" t="s">
        <v>70</v>
      </c>
      <c r="B126" s="4" t="s">
        <v>328</v>
      </c>
      <c r="C126" s="146">
        <v>3606</v>
      </c>
      <c r="D126" s="146">
        <v>3606</v>
      </c>
      <c r="E126" s="146">
        <v>1948</v>
      </c>
      <c r="F126" s="146">
        <v>5554</v>
      </c>
    </row>
    <row r="127" spans="1:6" ht="12" customHeight="1" thickBot="1">
      <c r="A127" s="17" t="s">
        <v>14</v>
      </c>
      <c r="B127" s="63" t="s">
        <v>375</v>
      </c>
      <c r="C127" s="153">
        <f>+C128+C129+C130+C131</f>
        <v>0</v>
      </c>
      <c r="D127" s="153">
        <f>+D128+D129+D130+D131</f>
        <v>1948</v>
      </c>
      <c r="E127" s="153">
        <f>+E128+E129+E130+E131</f>
        <v>-1948</v>
      </c>
      <c r="F127" s="153">
        <f>+F128+F129+F130+F131</f>
        <v>0</v>
      </c>
    </row>
    <row r="128" spans="1:6" ht="12" customHeight="1">
      <c r="A128" s="12" t="s">
        <v>71</v>
      </c>
      <c r="B128" s="6" t="s">
        <v>329</v>
      </c>
      <c r="C128" s="146"/>
      <c r="D128" s="146"/>
      <c r="E128" s="146"/>
      <c r="F128" s="146"/>
    </row>
    <row r="129" spans="1:6" ht="12" customHeight="1">
      <c r="A129" s="12" t="s">
        <v>72</v>
      </c>
      <c r="B129" s="6" t="s">
        <v>330</v>
      </c>
      <c r="C129" s="146"/>
      <c r="D129" s="146"/>
      <c r="E129" s="146"/>
      <c r="F129" s="146"/>
    </row>
    <row r="130" spans="1:6" ht="12" customHeight="1">
      <c r="A130" s="12" t="s">
        <v>236</v>
      </c>
      <c r="B130" s="6" t="s">
        <v>331</v>
      </c>
      <c r="C130" s="146"/>
      <c r="D130" s="146">
        <v>1948</v>
      </c>
      <c r="E130" s="146">
        <v>-1948</v>
      </c>
      <c r="F130" s="146">
        <v>0</v>
      </c>
    </row>
    <row r="131" spans="1:6" ht="12" customHeight="1" thickBot="1">
      <c r="A131" s="10" t="s">
        <v>237</v>
      </c>
      <c r="B131" s="4" t="s">
        <v>332</v>
      </c>
      <c r="C131" s="146"/>
      <c r="D131" s="146"/>
      <c r="E131" s="146"/>
      <c r="F131" s="146"/>
    </row>
    <row r="132" spans="1:6" ht="12" customHeight="1" thickBot="1">
      <c r="A132" s="17" t="s">
        <v>15</v>
      </c>
      <c r="B132" s="63" t="s">
        <v>333</v>
      </c>
      <c r="C132" s="159">
        <f>+C133+C134+C135+C136</f>
        <v>0</v>
      </c>
      <c r="D132" s="159">
        <f>+D133+D134+D135+D136</f>
        <v>12043</v>
      </c>
      <c r="E132" s="159">
        <f>+E133+E134+E135+E136</f>
        <v>12594</v>
      </c>
      <c r="F132" s="159">
        <f>+F133+F134+F135+F136</f>
        <v>24637</v>
      </c>
    </row>
    <row r="133" spans="1:6" ht="12" customHeight="1">
      <c r="A133" s="12" t="s">
        <v>73</v>
      </c>
      <c r="B133" s="6" t="s">
        <v>334</v>
      </c>
      <c r="C133" s="146"/>
      <c r="D133" s="146"/>
      <c r="E133" s="146"/>
      <c r="F133" s="146"/>
    </row>
    <row r="134" spans="1:6" ht="12" customHeight="1">
      <c r="A134" s="12" t="s">
        <v>74</v>
      </c>
      <c r="B134" s="6" t="s">
        <v>344</v>
      </c>
      <c r="C134" s="146"/>
      <c r="D134" s="146">
        <v>12043</v>
      </c>
      <c r="E134" s="146">
        <v>12594</v>
      </c>
      <c r="F134" s="146">
        <v>24637</v>
      </c>
    </row>
    <row r="135" spans="1:6" ht="12" customHeight="1">
      <c r="A135" s="12" t="s">
        <v>248</v>
      </c>
      <c r="B135" s="6" t="s">
        <v>335</v>
      </c>
      <c r="C135" s="146"/>
      <c r="D135" s="146"/>
      <c r="E135" s="146"/>
      <c r="F135" s="146"/>
    </row>
    <row r="136" spans="1:6" ht="12" customHeight="1" thickBot="1">
      <c r="A136" s="10" t="s">
        <v>249</v>
      </c>
      <c r="B136" s="4" t="s">
        <v>336</v>
      </c>
      <c r="C136" s="146"/>
      <c r="D136" s="146"/>
      <c r="E136" s="146"/>
      <c r="F136" s="146"/>
    </row>
    <row r="137" spans="1:6" ht="12" customHeight="1" thickBot="1">
      <c r="A137" s="17" t="s">
        <v>16</v>
      </c>
      <c r="B137" s="63" t="s">
        <v>337</v>
      </c>
      <c r="C137" s="161">
        <f>+C138+C139+C140+C141</f>
        <v>0</v>
      </c>
      <c r="D137" s="161">
        <f>+D138+D139+D140+D141</f>
        <v>0</v>
      </c>
      <c r="E137" s="161">
        <f>+E138+E139+E140+E141</f>
        <v>0</v>
      </c>
      <c r="F137" s="161">
        <f>+F138+F139+F140+F141</f>
        <v>0</v>
      </c>
    </row>
    <row r="138" spans="1:6" ht="12" customHeight="1">
      <c r="A138" s="12" t="s">
        <v>132</v>
      </c>
      <c r="B138" s="6" t="s">
        <v>338</v>
      </c>
      <c r="C138" s="146"/>
      <c r="D138" s="146"/>
      <c r="E138" s="146"/>
      <c r="F138" s="146"/>
    </row>
    <row r="139" spans="1:6" ht="12" customHeight="1">
      <c r="A139" s="12" t="s">
        <v>133</v>
      </c>
      <c r="B139" s="6" t="s">
        <v>339</v>
      </c>
      <c r="C139" s="146"/>
      <c r="D139" s="146"/>
      <c r="E139" s="146"/>
      <c r="F139" s="146"/>
    </row>
    <row r="140" spans="1:6" ht="12" customHeight="1">
      <c r="A140" s="12" t="s">
        <v>166</v>
      </c>
      <c r="B140" s="6" t="s">
        <v>340</v>
      </c>
      <c r="C140" s="146"/>
      <c r="D140" s="146"/>
      <c r="E140" s="146"/>
      <c r="F140" s="146"/>
    </row>
    <row r="141" spans="1:6" ht="12" customHeight="1" thickBot="1">
      <c r="A141" s="12" t="s">
        <v>251</v>
      </c>
      <c r="B141" s="6" t="s">
        <v>341</v>
      </c>
      <c r="C141" s="146"/>
      <c r="D141" s="146"/>
      <c r="E141" s="146"/>
      <c r="F141" s="146"/>
    </row>
    <row r="142" spans="1:7" ht="15" customHeight="1" thickBot="1">
      <c r="A142" s="17" t="s">
        <v>17</v>
      </c>
      <c r="B142" s="63" t="s">
        <v>342</v>
      </c>
      <c r="C142" s="234">
        <f>+C123+C127+C132+C137</f>
        <v>3606</v>
      </c>
      <c r="D142" s="234">
        <f>+D123+D127+D132+D137</f>
        <v>17597</v>
      </c>
      <c r="E142" s="234">
        <f>+E123+E127+E132+E137</f>
        <v>12594</v>
      </c>
      <c r="F142" s="234">
        <f>+F123+F127+F132+F137</f>
        <v>30191</v>
      </c>
      <c r="G142" s="235"/>
    </row>
    <row r="143" spans="1:6" s="221" customFormat="1" ht="12.75" customHeight="1" thickBot="1">
      <c r="A143" s="151" t="s">
        <v>18</v>
      </c>
      <c r="B143" s="199" t="s">
        <v>343</v>
      </c>
      <c r="C143" s="234">
        <f>+C122+C142</f>
        <v>960559</v>
      </c>
      <c r="D143" s="234">
        <f>+D122+D142</f>
        <v>1068511</v>
      </c>
      <c r="E143" s="234">
        <f>+E122+E142</f>
        <v>54129</v>
      </c>
      <c r="F143" s="234">
        <f>+F122+F142</f>
        <v>1122640</v>
      </c>
    </row>
    <row r="144" ht="7.5" customHeight="1"/>
    <row r="145" spans="1:6" ht="15.75">
      <c r="A145" s="448" t="s">
        <v>345</v>
      </c>
      <c r="B145" s="448"/>
      <c r="C145" s="448"/>
      <c r="D145" s="219"/>
      <c r="E145" s="219"/>
      <c r="F145" s="219"/>
    </row>
    <row r="146" spans="1:6" ht="15" customHeight="1" thickBot="1">
      <c r="A146" s="446" t="s">
        <v>115</v>
      </c>
      <c r="B146" s="446"/>
      <c r="C146" s="162"/>
      <c r="D146" s="162"/>
      <c r="E146" s="162"/>
      <c r="F146" s="162" t="s">
        <v>165</v>
      </c>
    </row>
    <row r="147" spans="1:6" ht="21.75" thickBot="1">
      <c r="A147" s="17">
        <v>1</v>
      </c>
      <c r="B147" s="22" t="s">
        <v>346</v>
      </c>
      <c r="C147" s="153">
        <f>+C60-C122</f>
        <v>-100186</v>
      </c>
      <c r="D147" s="153">
        <f>+D60-D122</f>
        <v>-102515</v>
      </c>
      <c r="E147" s="153">
        <f>+E60-E122</f>
        <v>-445</v>
      </c>
      <c r="F147" s="153">
        <f>+F60-F122</f>
        <v>-102960</v>
      </c>
    </row>
    <row r="148" spans="1:6" ht="27.75" customHeight="1" thickBot="1">
      <c r="A148" s="17" t="s">
        <v>10</v>
      </c>
      <c r="B148" s="22" t="s">
        <v>347</v>
      </c>
      <c r="C148" s="153">
        <f>+C83-C142</f>
        <v>100184</v>
      </c>
      <c r="D148" s="153">
        <f>+D83-D142</f>
        <v>102515</v>
      </c>
      <c r="E148" s="153">
        <f>+E83-E142</f>
        <v>445</v>
      </c>
      <c r="F148" s="153">
        <f>+F83-F142</f>
        <v>102960</v>
      </c>
    </row>
  </sheetData>
  <sheetProtection/>
  <mergeCells count="6">
    <mergeCell ref="A1:C1"/>
    <mergeCell ref="A2:B2"/>
    <mergeCell ref="A86:B86"/>
    <mergeCell ref="A145:C145"/>
    <mergeCell ref="A146:B146"/>
    <mergeCell ref="A85:C85"/>
  </mergeCells>
  <printOptions horizontalCentered="1" verticalCentered="1"/>
  <pageMargins left="0.3937007874015748" right="0.3937007874015748" top="1.2598425196850394" bottom="0.6692913385826772" header="0.5905511811023623" footer="0.3937007874015748"/>
  <pageSetup fitToHeight="2" horizontalDpi="600" verticalDpi="600" orientation="portrait" paperSize="9" scale="67" r:id="rId1"/>
  <headerFooter alignWithMargins="0">
    <oddHeader>&amp;C&amp;"Times New Roman CE,Félkövér"&amp;12
Bátaszék Város Önkormányzat
2015. ÉVI KÖLTSÉGVETÉSÉNEK ÖSSZEVONT MÉRLEGE&amp;10
&amp;R&amp;"Times New Roman CE,Félkövér dőlt"&amp;11 1.1. melléklet a 6/2016. (III.21. ) önkormányzati rendelethez</oddHeader>
    <oddFooter>&amp;C&amp;P</oddFooter>
  </headerFooter>
  <rowBreaks count="1" manualBreakCount="1">
    <brk id="8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8"/>
  <sheetViews>
    <sheetView zoomScale="120" zoomScaleNormal="120"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208" customWidth="1"/>
    <col min="2" max="2" width="50.375" style="209" bestFit="1" customWidth="1"/>
    <col min="3" max="6" width="13.375" style="210" customWidth="1"/>
    <col min="7" max="7" width="2.00390625" style="3" customWidth="1"/>
    <col min="8" max="9" width="13.375" style="210" customWidth="1"/>
    <col min="10" max="10" width="12.50390625" style="388" bestFit="1" customWidth="1"/>
    <col min="11" max="16384" width="9.375" style="3" customWidth="1"/>
  </cols>
  <sheetData>
    <row r="1" spans="1:10" s="2" customFormat="1" ht="16.5" customHeight="1" thickBot="1">
      <c r="A1" s="121"/>
      <c r="B1" s="123"/>
      <c r="C1" s="145" t="s">
        <v>774</v>
      </c>
      <c r="D1" s="145" t="s">
        <v>774</v>
      </c>
      <c r="E1" s="145" t="s">
        <v>464</v>
      </c>
      <c r="F1" s="145" t="s">
        <v>464</v>
      </c>
      <c r="H1" s="145" t="s">
        <v>464</v>
      </c>
      <c r="I1" s="145" t="s">
        <v>464</v>
      </c>
      <c r="J1" s="385"/>
    </row>
    <row r="2" spans="1:10" s="57" customFormat="1" ht="21" customHeight="1">
      <c r="A2" s="212" t="s">
        <v>55</v>
      </c>
      <c r="B2" s="181" t="s">
        <v>160</v>
      </c>
      <c r="C2" s="183"/>
      <c r="D2" s="183"/>
      <c r="E2" s="183"/>
      <c r="F2" s="183" t="s">
        <v>43</v>
      </c>
      <c r="H2" s="183"/>
      <c r="I2" s="356"/>
      <c r="J2" s="386"/>
    </row>
    <row r="3" spans="1:10" s="57" customFormat="1" ht="16.5" thickBot="1">
      <c r="A3" s="124" t="s">
        <v>154</v>
      </c>
      <c r="B3" s="182" t="s">
        <v>381</v>
      </c>
      <c r="C3" s="184"/>
      <c r="D3" s="184"/>
      <c r="E3" s="184"/>
      <c r="F3" s="184">
        <v>1</v>
      </c>
      <c r="H3" s="184"/>
      <c r="I3" s="357"/>
      <c r="J3" s="386"/>
    </row>
    <row r="4" spans="1:10" s="58" customFormat="1" ht="15.75" customHeight="1" thickBot="1">
      <c r="A4" s="125"/>
      <c r="B4" s="125"/>
      <c r="C4" s="126"/>
      <c r="D4" s="126"/>
      <c r="E4" s="126"/>
      <c r="F4" s="126" t="s">
        <v>44</v>
      </c>
      <c r="H4" s="126"/>
      <c r="I4" s="126"/>
      <c r="J4" s="387"/>
    </row>
    <row r="5" spans="1:9" ht="36.75" thickBot="1">
      <c r="A5" s="213" t="s">
        <v>156</v>
      </c>
      <c r="B5" s="127" t="s">
        <v>45</v>
      </c>
      <c r="C5" s="185" t="s">
        <v>470</v>
      </c>
      <c r="D5" s="185" t="s">
        <v>472</v>
      </c>
      <c r="E5" s="185" t="s">
        <v>471</v>
      </c>
      <c r="F5" s="185" t="s">
        <v>506</v>
      </c>
      <c r="H5" s="185" t="s">
        <v>506</v>
      </c>
      <c r="I5" s="358" t="s">
        <v>682</v>
      </c>
    </row>
    <row r="6" spans="1:10" s="46" customFormat="1" ht="12.75" customHeight="1" thickBot="1">
      <c r="A6" s="102">
        <v>1</v>
      </c>
      <c r="B6" s="103">
        <v>2</v>
      </c>
      <c r="C6" s="104">
        <v>3</v>
      </c>
      <c r="D6" s="104">
        <v>4</v>
      </c>
      <c r="E6" s="104">
        <v>5</v>
      </c>
      <c r="F6" s="104">
        <v>6</v>
      </c>
      <c r="H6" s="104">
        <v>6</v>
      </c>
      <c r="I6" s="359">
        <v>6</v>
      </c>
      <c r="J6" s="389"/>
    </row>
    <row r="7" spans="1:10" s="46" customFormat="1" ht="15.75" customHeight="1" thickBot="1">
      <c r="A7" s="128"/>
      <c r="B7" s="129" t="s">
        <v>46</v>
      </c>
      <c r="C7" s="186"/>
      <c r="D7" s="186"/>
      <c r="E7" s="186"/>
      <c r="F7" s="186"/>
      <c r="H7" s="186"/>
      <c r="I7" s="360"/>
      <c r="J7" s="389"/>
    </row>
    <row r="8" spans="1:10" s="46" customFormat="1" ht="12" customHeight="1" thickBot="1">
      <c r="A8" s="24" t="s">
        <v>9</v>
      </c>
      <c r="B8" s="18" t="s">
        <v>193</v>
      </c>
      <c r="C8" s="153">
        <f>+C9+C10+C11+C12+C13+C14</f>
        <v>382128</v>
      </c>
      <c r="D8" s="153">
        <f>+D9+D10+D11+D12+D13+D14</f>
        <v>393961</v>
      </c>
      <c r="E8" s="153">
        <f>+E9+E10+E11+E12+E13+E14</f>
        <v>35021</v>
      </c>
      <c r="F8" s="153">
        <f>+F9+F10+F11+F12+F13+F14</f>
        <v>428982</v>
      </c>
      <c r="H8" s="153">
        <f>+H9+H10+H11+H12+H13+H14</f>
        <v>428982</v>
      </c>
      <c r="I8" s="361">
        <f>+I9+I10+I11+I12+I13+I14</f>
        <v>0</v>
      </c>
      <c r="J8" s="390">
        <f>SUM(H8:I8)</f>
        <v>428982</v>
      </c>
    </row>
    <row r="9" spans="1:10" s="59" customFormat="1" ht="12" customHeight="1">
      <c r="A9" s="236" t="s">
        <v>75</v>
      </c>
      <c r="B9" s="222" t="s">
        <v>194</v>
      </c>
      <c r="C9" s="156">
        <v>122761</v>
      </c>
      <c r="D9" s="156">
        <v>122761</v>
      </c>
      <c r="E9" s="156"/>
      <c r="F9" s="156">
        <v>122761</v>
      </c>
      <c r="H9" s="156">
        <v>122761</v>
      </c>
      <c r="I9" s="362"/>
      <c r="J9" s="391">
        <f>SUM(H9:I9)</f>
        <v>122761</v>
      </c>
    </row>
    <row r="10" spans="1:10" s="60" customFormat="1" ht="12" customHeight="1">
      <c r="A10" s="237" t="s">
        <v>76</v>
      </c>
      <c r="B10" s="223" t="s">
        <v>195</v>
      </c>
      <c r="C10" s="155">
        <v>124987</v>
      </c>
      <c r="D10" s="155">
        <v>124987</v>
      </c>
      <c r="E10" s="155">
        <v>8159</v>
      </c>
      <c r="F10" s="155">
        <v>133146</v>
      </c>
      <c r="H10" s="155">
        <f>F10</f>
        <v>133146</v>
      </c>
      <c r="I10" s="363"/>
      <c r="J10" s="391">
        <f aca="true" t="shared" si="0" ref="J10:J73">SUM(H10:I10)</f>
        <v>133146</v>
      </c>
    </row>
    <row r="11" spans="1:10" s="60" customFormat="1" ht="22.5">
      <c r="A11" s="237" t="s">
        <v>77</v>
      </c>
      <c r="B11" s="223" t="s">
        <v>196</v>
      </c>
      <c r="C11" s="155">
        <v>126825</v>
      </c>
      <c r="D11" s="155">
        <v>128984</v>
      </c>
      <c r="E11" s="155">
        <v>-12</v>
      </c>
      <c r="F11" s="155">
        <v>128972</v>
      </c>
      <c r="H11" s="155">
        <f>F11</f>
        <v>128972</v>
      </c>
      <c r="I11" s="363"/>
      <c r="J11" s="391">
        <f t="shared" si="0"/>
        <v>128972</v>
      </c>
    </row>
    <row r="12" spans="1:10" s="60" customFormat="1" ht="12" customHeight="1">
      <c r="A12" s="237" t="s">
        <v>78</v>
      </c>
      <c r="B12" s="223" t="s">
        <v>197</v>
      </c>
      <c r="C12" s="155">
        <v>7555</v>
      </c>
      <c r="D12" s="155">
        <v>8395</v>
      </c>
      <c r="E12" s="155"/>
      <c r="F12" s="155">
        <v>8395</v>
      </c>
      <c r="H12" s="155">
        <v>8395</v>
      </c>
      <c r="I12" s="363"/>
      <c r="J12" s="391">
        <f t="shared" si="0"/>
        <v>8395</v>
      </c>
    </row>
    <row r="13" spans="1:10" s="60" customFormat="1" ht="12" customHeight="1">
      <c r="A13" s="237" t="s">
        <v>110</v>
      </c>
      <c r="B13" s="223" t="s">
        <v>771</v>
      </c>
      <c r="C13" s="155"/>
      <c r="D13" s="155">
        <v>1434</v>
      </c>
      <c r="E13" s="155"/>
      <c r="F13" s="155">
        <v>1434</v>
      </c>
      <c r="H13" s="155">
        <f>F13</f>
        <v>1434</v>
      </c>
      <c r="I13" s="363"/>
      <c r="J13" s="391">
        <f t="shared" si="0"/>
        <v>1434</v>
      </c>
    </row>
    <row r="14" spans="1:10" s="59" customFormat="1" ht="12" customHeight="1" thickBot="1">
      <c r="A14" s="238" t="s">
        <v>79</v>
      </c>
      <c r="B14" s="224" t="s">
        <v>198</v>
      </c>
      <c r="C14" s="155"/>
      <c r="D14" s="155">
        <v>7400</v>
      </c>
      <c r="E14" s="155">
        <v>26874</v>
      </c>
      <c r="F14" s="155">
        <v>34274</v>
      </c>
      <c r="H14" s="155">
        <v>34274</v>
      </c>
      <c r="I14" s="363"/>
      <c r="J14" s="391">
        <f t="shared" si="0"/>
        <v>34274</v>
      </c>
    </row>
    <row r="15" spans="1:10" s="59" customFormat="1" ht="24.75" customHeight="1" thickBot="1">
      <c r="A15" s="24" t="s">
        <v>10</v>
      </c>
      <c r="B15" s="148" t="s">
        <v>199</v>
      </c>
      <c r="C15" s="153">
        <f>+C16+C17+C18+C19+C20</f>
        <v>84383</v>
      </c>
      <c r="D15" s="153">
        <f>+D16+D17+D18+D19+D20</f>
        <v>94904</v>
      </c>
      <c r="E15" s="153">
        <f>+E16+E17+E18+E19+E20</f>
        <v>1407</v>
      </c>
      <c r="F15" s="153">
        <f>+F16+F17+F18+F19+F20</f>
        <v>96311</v>
      </c>
      <c r="H15" s="153">
        <f>+H16+H17+H18+H19+H20</f>
        <v>96311</v>
      </c>
      <c r="I15" s="361">
        <f>+I16+I17+I18+I19+I20</f>
        <v>15068</v>
      </c>
      <c r="J15" s="391">
        <f t="shared" si="0"/>
        <v>111379</v>
      </c>
    </row>
    <row r="16" spans="1:10" s="59" customFormat="1" ht="12" customHeight="1">
      <c r="A16" s="236" t="s">
        <v>81</v>
      </c>
      <c r="B16" s="222" t="s">
        <v>200</v>
      </c>
      <c r="C16" s="156"/>
      <c r="D16" s="156"/>
      <c r="E16" s="156"/>
      <c r="F16" s="156"/>
      <c r="H16" s="156"/>
      <c r="I16" s="362"/>
      <c r="J16" s="391">
        <f t="shared" si="0"/>
        <v>0</v>
      </c>
    </row>
    <row r="17" spans="1:10" s="59" customFormat="1" ht="12" customHeight="1">
      <c r="A17" s="237" t="s">
        <v>82</v>
      </c>
      <c r="B17" s="223" t="s">
        <v>201</v>
      </c>
      <c r="C17" s="155"/>
      <c r="D17" s="155"/>
      <c r="E17" s="155"/>
      <c r="F17" s="155"/>
      <c r="H17" s="155"/>
      <c r="I17" s="363"/>
      <c r="J17" s="391">
        <f t="shared" si="0"/>
        <v>0</v>
      </c>
    </row>
    <row r="18" spans="1:10" s="59" customFormat="1" ht="12" customHeight="1">
      <c r="A18" s="237" t="s">
        <v>83</v>
      </c>
      <c r="B18" s="223" t="s">
        <v>404</v>
      </c>
      <c r="C18" s="155"/>
      <c r="D18" s="155"/>
      <c r="E18" s="155"/>
      <c r="F18" s="155"/>
      <c r="H18" s="155"/>
      <c r="I18" s="363"/>
      <c r="J18" s="391">
        <f t="shared" si="0"/>
        <v>0</v>
      </c>
    </row>
    <row r="19" spans="1:10" s="59" customFormat="1" ht="12" customHeight="1">
      <c r="A19" s="237" t="s">
        <v>84</v>
      </c>
      <c r="B19" s="223" t="s">
        <v>405</v>
      </c>
      <c r="C19" s="155"/>
      <c r="D19" s="155"/>
      <c r="E19" s="155"/>
      <c r="F19" s="155"/>
      <c r="H19" s="155"/>
      <c r="I19" s="363"/>
      <c r="J19" s="391">
        <f t="shared" si="0"/>
        <v>0</v>
      </c>
    </row>
    <row r="20" spans="1:10" s="59" customFormat="1" ht="12" customHeight="1">
      <c r="A20" s="237" t="s">
        <v>85</v>
      </c>
      <c r="B20" s="223" t="s">
        <v>202</v>
      </c>
      <c r="C20" s="155">
        <v>84383</v>
      </c>
      <c r="D20" s="155">
        <v>94904</v>
      </c>
      <c r="E20" s="155">
        <v>1407</v>
      </c>
      <c r="F20" s="155">
        <v>96311</v>
      </c>
      <c r="H20" s="155">
        <v>96311</v>
      </c>
      <c r="I20" s="363">
        <f>'9.2. sz. mell'!F22+'9.3. sz. mell'!F22+'9.4. sz. mell'!F22</f>
        <v>15068</v>
      </c>
      <c r="J20" s="391">
        <f t="shared" si="0"/>
        <v>111379</v>
      </c>
    </row>
    <row r="21" spans="1:10" s="60" customFormat="1" ht="12" customHeight="1" thickBot="1">
      <c r="A21" s="238" t="s">
        <v>91</v>
      </c>
      <c r="B21" s="224" t="s">
        <v>203</v>
      </c>
      <c r="C21" s="157"/>
      <c r="D21" s="157"/>
      <c r="E21" s="157"/>
      <c r="F21" s="157"/>
      <c r="H21" s="157"/>
      <c r="I21" s="364"/>
      <c r="J21" s="391">
        <f t="shared" si="0"/>
        <v>0</v>
      </c>
    </row>
    <row r="22" spans="1:10" s="60" customFormat="1" ht="23.25" customHeight="1" thickBot="1">
      <c r="A22" s="24" t="s">
        <v>11</v>
      </c>
      <c r="B22" s="18" t="s">
        <v>204</v>
      </c>
      <c r="C22" s="153">
        <f>+C23+C24+C25+C26+C27</f>
        <v>116981</v>
      </c>
      <c r="D22" s="153">
        <f>+D23+D24+D25+D26+D27</f>
        <v>120900</v>
      </c>
      <c r="E22" s="153">
        <f>+E23+E24+E25+E26+E27</f>
        <v>3294</v>
      </c>
      <c r="F22" s="153">
        <f>+F23+F24+F25+F26+F27</f>
        <v>124194</v>
      </c>
      <c r="H22" s="153">
        <f>+H23+H24+H25+H26+H27</f>
        <v>124194</v>
      </c>
      <c r="I22" s="361">
        <f>+I23+I24+I25+I26+I27</f>
        <v>0</v>
      </c>
      <c r="J22" s="391">
        <f t="shared" si="0"/>
        <v>124194</v>
      </c>
    </row>
    <row r="23" spans="1:10" s="60" customFormat="1" ht="12" customHeight="1">
      <c r="A23" s="236" t="s">
        <v>64</v>
      </c>
      <c r="B23" s="222" t="s">
        <v>205</v>
      </c>
      <c r="C23" s="156"/>
      <c r="D23" s="156"/>
      <c r="E23" s="156"/>
      <c r="F23" s="156"/>
      <c r="H23" s="156"/>
      <c r="I23" s="362"/>
      <c r="J23" s="391">
        <f t="shared" si="0"/>
        <v>0</v>
      </c>
    </row>
    <row r="24" spans="1:10" s="59" customFormat="1" ht="12" customHeight="1">
      <c r="A24" s="237" t="s">
        <v>65</v>
      </c>
      <c r="B24" s="223" t="s">
        <v>206</v>
      </c>
      <c r="C24" s="155"/>
      <c r="D24" s="155"/>
      <c r="E24" s="155"/>
      <c r="F24" s="155"/>
      <c r="H24" s="155"/>
      <c r="I24" s="363"/>
      <c r="J24" s="391">
        <f t="shared" si="0"/>
        <v>0</v>
      </c>
    </row>
    <row r="25" spans="1:10" s="60" customFormat="1" ht="12" customHeight="1">
      <c r="A25" s="237" t="s">
        <v>66</v>
      </c>
      <c r="B25" s="223" t="s">
        <v>406</v>
      </c>
      <c r="C25" s="155"/>
      <c r="D25" s="155"/>
      <c r="E25" s="155"/>
      <c r="F25" s="155"/>
      <c r="H25" s="155"/>
      <c r="I25" s="363"/>
      <c r="J25" s="391">
        <f t="shared" si="0"/>
        <v>0</v>
      </c>
    </row>
    <row r="26" spans="1:10" s="60" customFormat="1" ht="12" customHeight="1">
      <c r="A26" s="237" t="s">
        <v>67</v>
      </c>
      <c r="B26" s="223" t="s">
        <v>407</v>
      </c>
      <c r="C26" s="155"/>
      <c r="D26" s="155"/>
      <c r="E26" s="155"/>
      <c r="F26" s="155"/>
      <c r="H26" s="155"/>
      <c r="I26" s="363"/>
      <c r="J26" s="391">
        <f t="shared" si="0"/>
        <v>0</v>
      </c>
    </row>
    <row r="27" spans="1:10" s="60" customFormat="1" ht="12" customHeight="1">
      <c r="A27" s="237" t="s">
        <v>122</v>
      </c>
      <c r="B27" s="223" t="s">
        <v>207</v>
      </c>
      <c r="C27" s="155">
        <v>116981</v>
      </c>
      <c r="D27" s="155">
        <v>120900</v>
      </c>
      <c r="E27" s="155">
        <v>3294</v>
      </c>
      <c r="F27" s="155">
        <v>124194</v>
      </c>
      <c r="H27" s="155">
        <v>124194</v>
      </c>
      <c r="I27" s="363"/>
      <c r="J27" s="391">
        <f t="shared" si="0"/>
        <v>124194</v>
      </c>
    </row>
    <row r="28" spans="1:10" s="60" customFormat="1" ht="12" customHeight="1" thickBot="1">
      <c r="A28" s="238" t="s">
        <v>123</v>
      </c>
      <c r="B28" s="224" t="s">
        <v>208</v>
      </c>
      <c r="C28" s="157">
        <v>102181</v>
      </c>
      <c r="D28" s="157">
        <v>106100</v>
      </c>
      <c r="E28" s="157">
        <v>3294</v>
      </c>
      <c r="F28" s="157">
        <v>109394</v>
      </c>
      <c r="H28" s="157">
        <v>109394</v>
      </c>
      <c r="I28" s="364"/>
      <c r="J28" s="391">
        <f t="shared" si="0"/>
        <v>109394</v>
      </c>
    </row>
    <row r="29" spans="1:10" s="60" customFormat="1" ht="12" customHeight="1" thickBot="1">
      <c r="A29" s="24" t="s">
        <v>124</v>
      </c>
      <c r="B29" s="18" t="s">
        <v>209</v>
      </c>
      <c r="C29" s="159">
        <f>+C30+C33+C34+C35</f>
        <v>229690</v>
      </c>
      <c r="D29" s="159">
        <f>+D30+D33+D34+D35</f>
        <v>243685</v>
      </c>
      <c r="E29" s="159">
        <f>+E30+E33+E34+E35</f>
        <v>0</v>
      </c>
      <c r="F29" s="159">
        <f>+F30+F33+F34+F35</f>
        <v>243685</v>
      </c>
      <c r="H29" s="159">
        <f>+H30+H33+H34+H35</f>
        <v>243685</v>
      </c>
      <c r="I29" s="365">
        <f>+I30+I33+I34+I35</f>
        <v>50</v>
      </c>
      <c r="J29" s="391">
        <f t="shared" si="0"/>
        <v>243735</v>
      </c>
    </row>
    <row r="30" spans="1:10" s="60" customFormat="1" ht="12" customHeight="1">
      <c r="A30" s="236" t="s">
        <v>210</v>
      </c>
      <c r="B30" s="222" t="s">
        <v>216</v>
      </c>
      <c r="C30" s="217">
        <f>C31+C32</f>
        <v>212000</v>
      </c>
      <c r="D30" s="217">
        <f>D31+D32</f>
        <v>225995</v>
      </c>
      <c r="E30" s="217">
        <f>E31+E32</f>
        <v>0</v>
      </c>
      <c r="F30" s="217">
        <f>F31+F32</f>
        <v>225995</v>
      </c>
      <c r="H30" s="217">
        <f>H31+H32</f>
        <v>225995</v>
      </c>
      <c r="I30" s="366">
        <f>I31+I32</f>
        <v>0</v>
      </c>
      <c r="J30" s="391">
        <f t="shared" si="0"/>
        <v>225995</v>
      </c>
    </row>
    <row r="31" spans="1:10" s="60" customFormat="1" ht="12" customHeight="1">
      <c r="A31" s="237" t="s">
        <v>211</v>
      </c>
      <c r="B31" s="223" t="s">
        <v>217</v>
      </c>
      <c r="C31" s="155">
        <v>32000</v>
      </c>
      <c r="D31" s="155">
        <v>32000</v>
      </c>
      <c r="E31" s="155"/>
      <c r="F31" s="155">
        <v>32000</v>
      </c>
      <c r="H31" s="155">
        <v>32000</v>
      </c>
      <c r="I31" s="363"/>
      <c r="J31" s="391">
        <f t="shared" si="0"/>
        <v>32000</v>
      </c>
    </row>
    <row r="32" spans="1:10" s="60" customFormat="1" ht="12" customHeight="1">
      <c r="A32" s="237" t="s">
        <v>212</v>
      </c>
      <c r="B32" s="223" t="s">
        <v>218</v>
      </c>
      <c r="C32" s="155">
        <v>180000</v>
      </c>
      <c r="D32" s="155">
        <v>193995</v>
      </c>
      <c r="E32" s="155"/>
      <c r="F32" s="155">
        <v>193995</v>
      </c>
      <c r="H32" s="155">
        <v>193995</v>
      </c>
      <c r="I32" s="363"/>
      <c r="J32" s="391">
        <f t="shared" si="0"/>
        <v>193995</v>
      </c>
    </row>
    <row r="33" spans="1:10" s="60" customFormat="1" ht="12" customHeight="1">
      <c r="A33" s="237" t="s">
        <v>213</v>
      </c>
      <c r="B33" s="223" t="s">
        <v>219</v>
      </c>
      <c r="C33" s="155">
        <v>15000</v>
      </c>
      <c r="D33" s="155">
        <v>15000</v>
      </c>
      <c r="E33" s="155"/>
      <c r="F33" s="155">
        <v>15000</v>
      </c>
      <c r="H33" s="155">
        <v>15000</v>
      </c>
      <c r="I33" s="363"/>
      <c r="J33" s="391">
        <f t="shared" si="0"/>
        <v>15000</v>
      </c>
    </row>
    <row r="34" spans="1:10" s="60" customFormat="1" ht="12" customHeight="1">
      <c r="A34" s="237" t="s">
        <v>214</v>
      </c>
      <c r="B34" s="223" t="s">
        <v>220</v>
      </c>
      <c r="C34" s="155"/>
      <c r="D34" s="155"/>
      <c r="E34" s="155"/>
      <c r="F34" s="155"/>
      <c r="H34" s="155"/>
      <c r="I34" s="363"/>
      <c r="J34" s="391">
        <f t="shared" si="0"/>
        <v>0</v>
      </c>
    </row>
    <row r="35" spans="1:10" s="60" customFormat="1" ht="12" customHeight="1" thickBot="1">
      <c r="A35" s="238" t="s">
        <v>215</v>
      </c>
      <c r="B35" s="224" t="s">
        <v>221</v>
      </c>
      <c r="C35" s="157">
        <v>2690</v>
      </c>
      <c r="D35" s="157">
        <v>2690</v>
      </c>
      <c r="E35" s="157"/>
      <c r="F35" s="157">
        <v>2690</v>
      </c>
      <c r="H35" s="157">
        <v>2690</v>
      </c>
      <c r="I35" s="364">
        <v>50</v>
      </c>
      <c r="J35" s="391">
        <f t="shared" si="0"/>
        <v>2740</v>
      </c>
    </row>
    <row r="36" spans="1:10" s="60" customFormat="1" ht="12" customHeight="1" thickBot="1">
      <c r="A36" s="24" t="s">
        <v>13</v>
      </c>
      <c r="B36" s="18" t="s">
        <v>222</v>
      </c>
      <c r="C36" s="153">
        <f>SUM(C37:C46)</f>
        <v>16944</v>
      </c>
      <c r="D36" s="153">
        <f>SUM(D37:D46)</f>
        <v>33531</v>
      </c>
      <c r="E36" s="153">
        <f>SUM(E37:E46)</f>
        <v>0</v>
      </c>
      <c r="F36" s="153">
        <f>SUM(F37:F46)</f>
        <v>33531</v>
      </c>
      <c r="H36" s="153">
        <f>SUM(H37:H46)</f>
        <v>33531</v>
      </c>
      <c r="I36" s="361">
        <f>SUM(I37:I46)</f>
        <v>5118</v>
      </c>
      <c r="J36" s="391">
        <f t="shared" si="0"/>
        <v>38649</v>
      </c>
    </row>
    <row r="37" spans="1:10" s="60" customFormat="1" ht="12" customHeight="1">
      <c r="A37" s="236" t="s">
        <v>68</v>
      </c>
      <c r="B37" s="222" t="s">
        <v>225</v>
      </c>
      <c r="C37" s="156">
        <v>60</v>
      </c>
      <c r="D37" s="156">
        <v>60</v>
      </c>
      <c r="E37" s="156"/>
      <c r="F37" s="156">
        <v>60</v>
      </c>
      <c r="H37" s="156">
        <v>60</v>
      </c>
      <c r="I37" s="362">
        <f>'9.2. sz. mell'!F9+'9.3. sz. mell'!F9+'9.4. sz. mell'!F9</f>
        <v>50</v>
      </c>
      <c r="J37" s="391">
        <f t="shared" si="0"/>
        <v>110</v>
      </c>
    </row>
    <row r="38" spans="1:10" s="60" customFormat="1" ht="12" customHeight="1">
      <c r="A38" s="237" t="s">
        <v>69</v>
      </c>
      <c r="B38" s="223" t="s">
        <v>226</v>
      </c>
      <c r="C38" s="155">
        <v>3500</v>
      </c>
      <c r="D38" s="155">
        <v>15924</v>
      </c>
      <c r="E38" s="155"/>
      <c r="F38" s="155">
        <v>15924</v>
      </c>
      <c r="H38" s="155">
        <v>15924</v>
      </c>
      <c r="I38" s="363">
        <f>'9.2. sz. mell'!F10+'9.3. sz. mell'!F10+'9.4. sz. mell'!F10</f>
        <v>1388</v>
      </c>
      <c r="J38" s="391">
        <f t="shared" si="0"/>
        <v>17312</v>
      </c>
    </row>
    <row r="39" spans="1:10" s="60" customFormat="1" ht="12" customHeight="1">
      <c r="A39" s="237" t="s">
        <v>70</v>
      </c>
      <c r="B39" s="223" t="s">
        <v>227</v>
      </c>
      <c r="C39" s="155">
        <v>2200</v>
      </c>
      <c r="D39" s="155">
        <v>2627</v>
      </c>
      <c r="E39" s="155"/>
      <c r="F39" s="155">
        <v>2627</v>
      </c>
      <c r="H39" s="155">
        <v>2627</v>
      </c>
      <c r="I39" s="363">
        <f>'9.2. sz. mell'!F11+'9.3. sz. mell'!F11+'9.4. sz. mell'!F11</f>
        <v>2253</v>
      </c>
      <c r="J39" s="391">
        <f t="shared" si="0"/>
        <v>4880</v>
      </c>
    </row>
    <row r="40" spans="1:10" s="60" customFormat="1" ht="12" customHeight="1">
      <c r="A40" s="237" t="s">
        <v>126</v>
      </c>
      <c r="B40" s="223" t="s">
        <v>228</v>
      </c>
      <c r="C40" s="155">
        <v>8520</v>
      </c>
      <c r="D40" s="155">
        <v>8520</v>
      </c>
      <c r="E40" s="155"/>
      <c r="F40" s="155">
        <v>8520</v>
      </c>
      <c r="H40" s="155">
        <v>8520</v>
      </c>
      <c r="I40" s="363">
        <f>'9.2. sz. mell'!F12+'9.3. sz. mell'!F12+'9.4. sz. mell'!F12</f>
        <v>241</v>
      </c>
      <c r="J40" s="391">
        <f t="shared" si="0"/>
        <v>8761</v>
      </c>
    </row>
    <row r="41" spans="1:10" s="60" customFormat="1" ht="12" customHeight="1">
      <c r="A41" s="237" t="s">
        <v>127</v>
      </c>
      <c r="B41" s="223" t="s">
        <v>229</v>
      </c>
      <c r="C41" s="155"/>
      <c r="D41" s="155"/>
      <c r="E41" s="155"/>
      <c r="F41" s="155"/>
      <c r="H41" s="155"/>
      <c r="I41" s="363"/>
      <c r="J41" s="391">
        <f t="shared" si="0"/>
        <v>0</v>
      </c>
    </row>
    <row r="42" spans="1:10" s="60" customFormat="1" ht="12" customHeight="1">
      <c r="A42" s="237" t="s">
        <v>128</v>
      </c>
      <c r="B42" s="223" t="s">
        <v>230</v>
      </c>
      <c r="C42" s="155">
        <v>1800</v>
      </c>
      <c r="D42" s="155">
        <v>2142</v>
      </c>
      <c r="E42" s="155"/>
      <c r="F42" s="155">
        <v>2142</v>
      </c>
      <c r="H42" s="155">
        <v>2142</v>
      </c>
      <c r="I42" s="363">
        <f>'9.2. sz. mell'!F14+'9.3. sz. mell'!F14+'9.4. sz. mell'!F14</f>
        <v>645</v>
      </c>
      <c r="J42" s="391">
        <f t="shared" si="0"/>
        <v>2787</v>
      </c>
    </row>
    <row r="43" spans="1:10" s="60" customFormat="1" ht="12" customHeight="1">
      <c r="A43" s="237" t="s">
        <v>129</v>
      </c>
      <c r="B43" s="223" t="s">
        <v>231</v>
      </c>
      <c r="C43" s="318">
        <v>594</v>
      </c>
      <c r="D43" s="318">
        <v>3594</v>
      </c>
      <c r="E43" s="318"/>
      <c r="F43" s="318">
        <v>3594</v>
      </c>
      <c r="H43" s="318">
        <v>3594</v>
      </c>
      <c r="I43" s="367">
        <f>'9.2. sz. mell'!F15</f>
        <v>430</v>
      </c>
      <c r="J43" s="391">
        <f t="shared" si="0"/>
        <v>4024</v>
      </c>
    </row>
    <row r="44" spans="1:10" s="60" customFormat="1" ht="12" customHeight="1">
      <c r="A44" s="237" t="s">
        <v>130</v>
      </c>
      <c r="B44" s="223" t="s">
        <v>232</v>
      </c>
      <c r="C44" s="155">
        <v>270</v>
      </c>
      <c r="D44" s="155">
        <v>270</v>
      </c>
      <c r="E44" s="155"/>
      <c r="F44" s="155">
        <v>270</v>
      </c>
      <c r="H44" s="155">
        <v>270</v>
      </c>
      <c r="I44" s="363">
        <f>'9.2. sz. mell'!F16+'9.3. sz. mell'!F16+'9.4. sz. mell'!F16</f>
        <v>7</v>
      </c>
      <c r="J44" s="391">
        <f t="shared" si="0"/>
        <v>277</v>
      </c>
    </row>
    <row r="45" spans="1:10" s="60" customFormat="1" ht="12" customHeight="1">
      <c r="A45" s="237" t="s">
        <v>223</v>
      </c>
      <c r="B45" s="223" t="s">
        <v>233</v>
      </c>
      <c r="C45" s="158"/>
      <c r="D45" s="158"/>
      <c r="E45" s="158"/>
      <c r="F45" s="158"/>
      <c r="H45" s="158"/>
      <c r="I45" s="368"/>
      <c r="J45" s="391">
        <f t="shared" si="0"/>
        <v>0</v>
      </c>
    </row>
    <row r="46" spans="1:10" s="60" customFormat="1" ht="12" customHeight="1" thickBot="1">
      <c r="A46" s="238" t="s">
        <v>224</v>
      </c>
      <c r="B46" s="224" t="s">
        <v>234</v>
      </c>
      <c r="C46" s="211"/>
      <c r="D46" s="211">
        <v>394</v>
      </c>
      <c r="E46" s="211"/>
      <c r="F46" s="211">
        <v>394</v>
      </c>
      <c r="H46" s="211">
        <v>394</v>
      </c>
      <c r="I46" s="369">
        <f>'9.2. sz. mell'!F18+'9.3. sz. mell'!F18+'9.4. sz. mell'!F18</f>
        <v>104</v>
      </c>
      <c r="J46" s="391">
        <f t="shared" si="0"/>
        <v>498</v>
      </c>
    </row>
    <row r="47" spans="1:10" s="60" customFormat="1" ht="12" customHeight="1" thickBot="1">
      <c r="A47" s="24" t="s">
        <v>14</v>
      </c>
      <c r="B47" s="18" t="s">
        <v>235</v>
      </c>
      <c r="C47" s="153">
        <f>SUM(C48:C52)</f>
        <v>0</v>
      </c>
      <c r="D47" s="153">
        <f>SUM(D48:D52)</f>
        <v>0</v>
      </c>
      <c r="E47" s="153">
        <f>SUM(E48:E52)</f>
        <v>0</v>
      </c>
      <c r="F47" s="153">
        <f>SUM(F48:F52)</f>
        <v>0</v>
      </c>
      <c r="H47" s="153">
        <f>SUM(H48:H52)</f>
        <v>0</v>
      </c>
      <c r="I47" s="361">
        <f>SUM(I48:I52)</f>
        <v>0</v>
      </c>
      <c r="J47" s="391">
        <f t="shared" si="0"/>
        <v>0</v>
      </c>
    </row>
    <row r="48" spans="1:10" s="60" customFormat="1" ht="12" customHeight="1">
      <c r="A48" s="236" t="s">
        <v>71</v>
      </c>
      <c r="B48" s="222" t="s">
        <v>239</v>
      </c>
      <c r="C48" s="262"/>
      <c r="D48" s="262"/>
      <c r="E48" s="262"/>
      <c r="F48" s="262"/>
      <c r="H48" s="262"/>
      <c r="I48" s="370"/>
      <c r="J48" s="391">
        <f t="shared" si="0"/>
        <v>0</v>
      </c>
    </row>
    <row r="49" spans="1:10" s="60" customFormat="1" ht="12" customHeight="1">
      <c r="A49" s="237" t="s">
        <v>72</v>
      </c>
      <c r="B49" s="223" t="s">
        <v>240</v>
      </c>
      <c r="C49" s="158"/>
      <c r="D49" s="158"/>
      <c r="E49" s="158"/>
      <c r="F49" s="158"/>
      <c r="H49" s="158"/>
      <c r="I49" s="368"/>
      <c r="J49" s="391">
        <f t="shared" si="0"/>
        <v>0</v>
      </c>
    </row>
    <row r="50" spans="1:10" s="60" customFormat="1" ht="12" customHeight="1">
      <c r="A50" s="237" t="s">
        <v>236</v>
      </c>
      <c r="B50" s="223" t="s">
        <v>241</v>
      </c>
      <c r="C50" s="158"/>
      <c r="D50" s="158"/>
      <c r="E50" s="158"/>
      <c r="F50" s="158"/>
      <c r="H50" s="158"/>
      <c r="I50" s="368"/>
      <c r="J50" s="391">
        <f t="shared" si="0"/>
        <v>0</v>
      </c>
    </row>
    <row r="51" spans="1:10" s="60" customFormat="1" ht="12" customHeight="1">
      <c r="A51" s="237" t="s">
        <v>237</v>
      </c>
      <c r="B51" s="223" t="s">
        <v>242</v>
      </c>
      <c r="C51" s="158"/>
      <c r="D51" s="158"/>
      <c r="E51" s="158"/>
      <c r="F51" s="158"/>
      <c r="H51" s="158"/>
      <c r="I51" s="368"/>
      <c r="J51" s="391">
        <f t="shared" si="0"/>
        <v>0</v>
      </c>
    </row>
    <row r="52" spans="1:10" s="60" customFormat="1" ht="12" customHeight="1" thickBot="1">
      <c r="A52" s="238" t="s">
        <v>238</v>
      </c>
      <c r="B52" s="224" t="s">
        <v>243</v>
      </c>
      <c r="C52" s="211"/>
      <c r="D52" s="211"/>
      <c r="E52" s="211"/>
      <c r="F52" s="211"/>
      <c r="H52" s="211"/>
      <c r="I52" s="369"/>
      <c r="J52" s="391">
        <f t="shared" si="0"/>
        <v>0</v>
      </c>
    </row>
    <row r="53" spans="1:10" s="60" customFormat="1" ht="12" customHeight="1" thickBot="1">
      <c r="A53" s="24" t="s">
        <v>131</v>
      </c>
      <c r="B53" s="18" t="s">
        <v>244</v>
      </c>
      <c r="C53" s="153">
        <f>SUM(C54:C56)</f>
        <v>7700</v>
      </c>
      <c r="D53" s="153">
        <f>SUM(D54:D56)</f>
        <v>37900</v>
      </c>
      <c r="E53" s="153">
        <f>SUM(E54:E56)</f>
        <v>0</v>
      </c>
      <c r="F53" s="153">
        <f>SUM(F54:F56)</f>
        <v>37900</v>
      </c>
      <c r="H53" s="153">
        <f>SUM(H54:H56)</f>
        <v>37900</v>
      </c>
      <c r="I53" s="361">
        <f>SUM(I54:I56)</f>
        <v>0</v>
      </c>
      <c r="J53" s="391">
        <f t="shared" si="0"/>
        <v>37900</v>
      </c>
    </row>
    <row r="54" spans="1:10" s="60" customFormat="1" ht="12" customHeight="1">
      <c r="A54" s="236" t="s">
        <v>73</v>
      </c>
      <c r="B54" s="222" t="s">
        <v>245</v>
      </c>
      <c r="C54" s="156"/>
      <c r="D54" s="156"/>
      <c r="E54" s="156"/>
      <c r="F54" s="156"/>
      <c r="H54" s="156"/>
      <c r="I54" s="362"/>
      <c r="J54" s="391">
        <f t="shared" si="0"/>
        <v>0</v>
      </c>
    </row>
    <row r="55" spans="1:10" s="60" customFormat="1" ht="12" customHeight="1">
      <c r="A55" s="237" t="s">
        <v>74</v>
      </c>
      <c r="B55" s="223" t="s">
        <v>408</v>
      </c>
      <c r="C55" s="318"/>
      <c r="D55" s="318">
        <v>30000</v>
      </c>
      <c r="E55" s="318"/>
      <c r="F55" s="318">
        <v>30000</v>
      </c>
      <c r="H55" s="318">
        <v>30000</v>
      </c>
      <c r="I55" s="367"/>
      <c r="J55" s="391">
        <f t="shared" si="0"/>
        <v>30000</v>
      </c>
    </row>
    <row r="56" spans="1:10" s="60" customFormat="1" ht="12" customHeight="1">
      <c r="A56" s="237" t="s">
        <v>248</v>
      </c>
      <c r="B56" s="223" t="s">
        <v>246</v>
      </c>
      <c r="C56" s="155">
        <v>7700</v>
      </c>
      <c r="D56" s="155">
        <v>7900</v>
      </c>
      <c r="E56" s="155"/>
      <c r="F56" s="155">
        <v>7900</v>
      </c>
      <c r="H56" s="155">
        <v>7900</v>
      </c>
      <c r="I56" s="363"/>
      <c r="J56" s="391">
        <f t="shared" si="0"/>
        <v>7900</v>
      </c>
    </row>
    <row r="57" spans="1:10" s="60" customFormat="1" ht="12" customHeight="1" thickBot="1">
      <c r="A57" s="238" t="s">
        <v>249</v>
      </c>
      <c r="B57" s="224" t="s">
        <v>247</v>
      </c>
      <c r="C57" s="157">
        <v>7700</v>
      </c>
      <c r="D57" s="157">
        <v>7700</v>
      </c>
      <c r="E57" s="157"/>
      <c r="F57" s="157">
        <v>7700</v>
      </c>
      <c r="H57" s="157">
        <v>7700</v>
      </c>
      <c r="I57" s="364"/>
      <c r="J57" s="391">
        <f t="shared" si="0"/>
        <v>7700</v>
      </c>
    </row>
    <row r="58" spans="1:10" s="60" customFormat="1" ht="12" customHeight="1" thickBot="1">
      <c r="A58" s="24" t="s">
        <v>16</v>
      </c>
      <c r="B58" s="148" t="s">
        <v>250</v>
      </c>
      <c r="C58" s="153">
        <f>SUM(C59:C61)</f>
        <v>0</v>
      </c>
      <c r="D58" s="153">
        <f>SUM(D59:D61)</f>
        <v>4650</v>
      </c>
      <c r="E58" s="153">
        <f>SUM(E59:E61)</f>
        <v>0</v>
      </c>
      <c r="F58" s="153">
        <f>SUM(F59:F61)</f>
        <v>4650</v>
      </c>
      <c r="H58" s="153">
        <f>SUM(H59:H61)</f>
        <v>4650</v>
      </c>
      <c r="I58" s="361">
        <f>SUM(I59:I61)</f>
        <v>0</v>
      </c>
      <c r="J58" s="391">
        <f t="shared" si="0"/>
        <v>4650</v>
      </c>
    </row>
    <row r="59" spans="1:10" s="60" customFormat="1" ht="12" customHeight="1">
      <c r="A59" s="236" t="s">
        <v>132</v>
      </c>
      <c r="B59" s="222" t="s">
        <v>252</v>
      </c>
      <c r="C59" s="158"/>
      <c r="D59" s="158"/>
      <c r="E59" s="158"/>
      <c r="F59" s="158"/>
      <c r="H59" s="158"/>
      <c r="I59" s="368"/>
      <c r="J59" s="391">
        <f t="shared" si="0"/>
        <v>0</v>
      </c>
    </row>
    <row r="60" spans="1:10" s="60" customFormat="1" ht="12" customHeight="1">
      <c r="A60" s="237" t="s">
        <v>133</v>
      </c>
      <c r="B60" s="223" t="s">
        <v>409</v>
      </c>
      <c r="C60" s="158"/>
      <c r="D60" s="158">
        <v>4650</v>
      </c>
      <c r="E60" s="158"/>
      <c r="F60" s="158">
        <v>4650</v>
      </c>
      <c r="H60" s="158">
        <v>4650</v>
      </c>
      <c r="I60" s="368"/>
      <c r="J60" s="391">
        <f t="shared" si="0"/>
        <v>4650</v>
      </c>
    </row>
    <row r="61" spans="1:10" s="60" customFormat="1" ht="12" customHeight="1">
      <c r="A61" s="237" t="s">
        <v>166</v>
      </c>
      <c r="B61" s="223" t="s">
        <v>253</v>
      </c>
      <c r="C61" s="158"/>
      <c r="D61" s="158"/>
      <c r="E61" s="158"/>
      <c r="F61" s="158"/>
      <c r="H61" s="158"/>
      <c r="I61" s="368"/>
      <c r="J61" s="391">
        <f t="shared" si="0"/>
        <v>0</v>
      </c>
    </row>
    <row r="62" spans="1:10" s="60" customFormat="1" ht="12" customHeight="1" thickBot="1">
      <c r="A62" s="238" t="s">
        <v>251</v>
      </c>
      <c r="B62" s="224" t="s">
        <v>254</v>
      </c>
      <c r="C62" s="158"/>
      <c r="D62" s="158"/>
      <c r="E62" s="158"/>
      <c r="F62" s="158"/>
      <c r="H62" s="158"/>
      <c r="I62" s="368"/>
      <c r="J62" s="391">
        <f t="shared" si="0"/>
        <v>0</v>
      </c>
    </row>
    <row r="63" spans="1:10" s="60" customFormat="1" ht="12" customHeight="1" thickBot="1">
      <c r="A63" s="24" t="s">
        <v>17</v>
      </c>
      <c r="B63" s="18" t="s">
        <v>255</v>
      </c>
      <c r="C63" s="159">
        <f>+C8+C15+C22+C29+C36+C47+C53+C58</f>
        <v>837826</v>
      </c>
      <c r="D63" s="159">
        <f>+D8+D15+D22+D29+D36+D47+D53+D58</f>
        <v>929531</v>
      </c>
      <c r="E63" s="159">
        <f>+E8+E15+E22+E29+E36+E47+E53+E58</f>
        <v>39722</v>
      </c>
      <c r="F63" s="159">
        <f>+F8+F15+F22+F29+F36+F47+F53+F58</f>
        <v>969253</v>
      </c>
      <c r="H63" s="159">
        <f>+H8+H15+H22+H29+H36+H47+H53+H58</f>
        <v>969253</v>
      </c>
      <c r="I63" s="365">
        <f>+I8+I15+I22+I29+I36+I47+I53+I58</f>
        <v>20236</v>
      </c>
      <c r="J63" s="391">
        <f t="shared" si="0"/>
        <v>989489</v>
      </c>
    </row>
    <row r="64" spans="1:10" s="60" customFormat="1" ht="12" customHeight="1" thickBot="1">
      <c r="A64" s="239" t="s">
        <v>376</v>
      </c>
      <c r="B64" s="148" t="s">
        <v>257</v>
      </c>
      <c r="C64" s="153">
        <f>SUM(C65:C67)</f>
        <v>0</v>
      </c>
      <c r="D64" s="153">
        <f>SUM(D65:D67)</f>
        <v>1948</v>
      </c>
      <c r="E64" s="153">
        <f>SUM(E65:E67)</f>
        <v>0</v>
      </c>
      <c r="F64" s="153">
        <f>SUM(F65:F67)</f>
        <v>1948</v>
      </c>
      <c r="H64" s="153">
        <f>SUM(H65:H67)</f>
        <v>1948</v>
      </c>
      <c r="I64" s="361">
        <f>SUM(I65:I67)</f>
        <v>0</v>
      </c>
      <c r="J64" s="391">
        <f t="shared" si="0"/>
        <v>1948</v>
      </c>
    </row>
    <row r="65" spans="1:10" s="60" customFormat="1" ht="12" customHeight="1">
      <c r="A65" s="236" t="s">
        <v>290</v>
      </c>
      <c r="B65" s="222" t="s">
        <v>258</v>
      </c>
      <c r="C65" s="158"/>
      <c r="D65" s="158">
        <v>1948</v>
      </c>
      <c r="E65" s="158"/>
      <c r="F65" s="158">
        <v>1948</v>
      </c>
      <c r="H65" s="158">
        <v>1948</v>
      </c>
      <c r="I65" s="368"/>
      <c r="J65" s="391">
        <f t="shared" si="0"/>
        <v>1948</v>
      </c>
    </row>
    <row r="66" spans="1:10" s="60" customFormat="1" ht="12" customHeight="1">
      <c r="A66" s="237" t="s">
        <v>299</v>
      </c>
      <c r="B66" s="223" t="s">
        <v>259</v>
      </c>
      <c r="C66" s="158"/>
      <c r="D66" s="158"/>
      <c r="E66" s="158"/>
      <c r="F66" s="158"/>
      <c r="H66" s="158"/>
      <c r="I66" s="368"/>
      <c r="J66" s="391">
        <f t="shared" si="0"/>
        <v>0</v>
      </c>
    </row>
    <row r="67" spans="1:10" s="60" customFormat="1" ht="12" customHeight="1" thickBot="1">
      <c r="A67" s="238" t="s">
        <v>300</v>
      </c>
      <c r="B67" s="226" t="s">
        <v>260</v>
      </c>
      <c r="C67" s="158"/>
      <c r="D67" s="158"/>
      <c r="E67" s="158"/>
      <c r="F67" s="158"/>
      <c r="H67" s="158"/>
      <c r="I67" s="368"/>
      <c r="J67" s="391">
        <f t="shared" si="0"/>
        <v>0</v>
      </c>
    </row>
    <row r="68" spans="1:10" s="60" customFormat="1" ht="12" customHeight="1" thickBot="1">
      <c r="A68" s="239" t="s">
        <v>261</v>
      </c>
      <c r="B68" s="148" t="s">
        <v>262</v>
      </c>
      <c r="C68" s="153">
        <f>SUM(C69:C72)</f>
        <v>0</v>
      </c>
      <c r="D68" s="153">
        <f>SUM(D69:D72)</f>
        <v>0</v>
      </c>
      <c r="E68" s="153">
        <f>SUM(E69:E72)</f>
        <v>0</v>
      </c>
      <c r="F68" s="153">
        <f>SUM(F69:F72)</f>
        <v>0</v>
      </c>
      <c r="H68" s="153">
        <f>SUM(H69:H72)</f>
        <v>0</v>
      </c>
      <c r="I68" s="361">
        <f>SUM(I69:I72)</f>
        <v>0</v>
      </c>
      <c r="J68" s="391">
        <f t="shared" si="0"/>
        <v>0</v>
      </c>
    </row>
    <row r="69" spans="1:10" s="60" customFormat="1" ht="12" customHeight="1">
      <c r="A69" s="236" t="s">
        <v>111</v>
      </c>
      <c r="B69" s="222" t="s">
        <v>263</v>
      </c>
      <c r="C69" s="158"/>
      <c r="D69" s="158"/>
      <c r="E69" s="158"/>
      <c r="F69" s="158"/>
      <c r="H69" s="158"/>
      <c r="I69" s="368"/>
      <c r="J69" s="391">
        <f t="shared" si="0"/>
        <v>0</v>
      </c>
    </row>
    <row r="70" spans="1:10" s="60" customFormat="1" ht="12" customHeight="1">
      <c r="A70" s="237" t="s">
        <v>112</v>
      </c>
      <c r="B70" s="223" t="s">
        <v>264</v>
      </c>
      <c r="C70" s="158"/>
      <c r="D70" s="158"/>
      <c r="E70" s="158"/>
      <c r="F70" s="158"/>
      <c r="H70" s="158"/>
      <c r="I70" s="368"/>
      <c r="J70" s="391">
        <f t="shared" si="0"/>
        <v>0</v>
      </c>
    </row>
    <row r="71" spans="1:10" s="60" customFormat="1" ht="12" customHeight="1">
      <c r="A71" s="237" t="s">
        <v>291</v>
      </c>
      <c r="B71" s="223" t="s">
        <v>265</v>
      </c>
      <c r="C71" s="158"/>
      <c r="D71" s="158"/>
      <c r="E71" s="158"/>
      <c r="F71" s="158"/>
      <c r="H71" s="158"/>
      <c r="I71" s="368"/>
      <c r="J71" s="391">
        <f t="shared" si="0"/>
        <v>0</v>
      </c>
    </row>
    <row r="72" spans="1:10" s="60" customFormat="1" ht="12" customHeight="1" thickBot="1">
      <c r="A72" s="238" t="s">
        <v>292</v>
      </c>
      <c r="B72" s="224" t="s">
        <v>266</v>
      </c>
      <c r="C72" s="158"/>
      <c r="D72" s="158"/>
      <c r="E72" s="158"/>
      <c r="F72" s="158"/>
      <c r="H72" s="158"/>
      <c r="I72" s="368"/>
      <c r="J72" s="391">
        <f t="shared" si="0"/>
        <v>0</v>
      </c>
    </row>
    <row r="73" spans="1:10" s="60" customFormat="1" ht="12" customHeight="1" thickBot="1">
      <c r="A73" s="239" t="s">
        <v>267</v>
      </c>
      <c r="B73" s="148" t="s">
        <v>268</v>
      </c>
      <c r="C73" s="153">
        <f>SUM(C74:C75)</f>
        <v>101735</v>
      </c>
      <c r="D73" s="153">
        <f>SUM(D74:D75)</f>
        <v>116109</v>
      </c>
      <c r="E73" s="153">
        <f>SUM(E74:E75)</f>
        <v>0</v>
      </c>
      <c r="F73" s="153">
        <f>SUM(F74:F75)</f>
        <v>116109</v>
      </c>
      <c r="H73" s="153">
        <f>SUM(H74:H75)</f>
        <v>116109</v>
      </c>
      <c r="I73" s="361">
        <f>SUM(I74:I75)</f>
        <v>2500</v>
      </c>
      <c r="J73" s="391">
        <f t="shared" si="0"/>
        <v>118609</v>
      </c>
    </row>
    <row r="74" spans="1:10" s="60" customFormat="1" ht="12" customHeight="1">
      <c r="A74" s="236" t="s">
        <v>293</v>
      </c>
      <c r="B74" s="222" t="s">
        <v>269</v>
      </c>
      <c r="C74" s="281">
        <v>101735</v>
      </c>
      <c r="D74" s="281">
        <v>116109</v>
      </c>
      <c r="E74" s="281"/>
      <c r="F74" s="281">
        <v>116109</v>
      </c>
      <c r="H74" s="281">
        <v>116109</v>
      </c>
      <c r="I74" s="371">
        <f>'9.2. sz. mell'!F37+'9.3. sz. mell'!F37+'9.4. sz. mell'!F37</f>
        <v>2500</v>
      </c>
      <c r="J74" s="391">
        <f aca="true" t="shared" si="1" ref="J74:J137">SUM(H74:I74)</f>
        <v>118609</v>
      </c>
    </row>
    <row r="75" spans="1:10" s="60" customFormat="1" ht="12" customHeight="1" thickBot="1">
      <c r="A75" s="238" t="s">
        <v>294</v>
      </c>
      <c r="B75" s="224" t="s">
        <v>270</v>
      </c>
      <c r="C75" s="158"/>
      <c r="D75" s="158"/>
      <c r="E75" s="158"/>
      <c r="F75" s="158"/>
      <c r="H75" s="158"/>
      <c r="I75" s="368"/>
      <c r="J75" s="391">
        <f t="shared" si="1"/>
        <v>0</v>
      </c>
    </row>
    <row r="76" spans="1:10" s="59" customFormat="1" ht="12" customHeight="1" thickBot="1">
      <c r="A76" s="239" t="s">
        <v>271</v>
      </c>
      <c r="B76" s="148" t="s">
        <v>272</v>
      </c>
      <c r="C76" s="153">
        <f>SUM(C77:C79)</f>
        <v>0</v>
      </c>
      <c r="D76" s="153">
        <f>SUM(D77:D79)</f>
        <v>0</v>
      </c>
      <c r="E76" s="153">
        <f>SUM(E77:E79)</f>
        <v>12594</v>
      </c>
      <c r="F76" s="153">
        <f>SUM(F77:F79)</f>
        <v>12594</v>
      </c>
      <c r="H76" s="153">
        <f>SUM(H77:H79)</f>
        <v>12594</v>
      </c>
      <c r="I76" s="361">
        <f>SUM(I77:I79)</f>
        <v>0</v>
      </c>
      <c r="J76" s="391">
        <f t="shared" si="1"/>
        <v>12594</v>
      </c>
    </row>
    <row r="77" spans="1:10" s="60" customFormat="1" ht="12" customHeight="1">
      <c r="A77" s="236" t="s">
        <v>295</v>
      </c>
      <c r="B77" s="222" t="s">
        <v>273</v>
      </c>
      <c r="C77" s="158"/>
      <c r="D77" s="158"/>
      <c r="E77" s="158">
        <v>12594</v>
      </c>
      <c r="F77" s="158">
        <v>12594</v>
      </c>
      <c r="H77" s="158">
        <v>12594</v>
      </c>
      <c r="I77" s="368"/>
      <c r="J77" s="391">
        <f t="shared" si="1"/>
        <v>12594</v>
      </c>
    </row>
    <row r="78" spans="1:10" s="60" customFormat="1" ht="12" customHeight="1">
      <c r="A78" s="237" t="s">
        <v>296</v>
      </c>
      <c r="B78" s="223" t="s">
        <v>274</v>
      </c>
      <c r="C78" s="158"/>
      <c r="D78" s="158"/>
      <c r="E78" s="158"/>
      <c r="F78" s="158"/>
      <c r="H78" s="158"/>
      <c r="I78" s="368"/>
      <c r="J78" s="391">
        <f t="shared" si="1"/>
        <v>0</v>
      </c>
    </row>
    <row r="79" spans="1:10" s="60" customFormat="1" ht="12" customHeight="1" thickBot="1">
      <c r="A79" s="238" t="s">
        <v>297</v>
      </c>
      <c r="B79" s="224" t="s">
        <v>275</v>
      </c>
      <c r="C79" s="158"/>
      <c r="D79" s="158"/>
      <c r="E79" s="158"/>
      <c r="F79" s="158"/>
      <c r="H79" s="158"/>
      <c r="I79" s="368"/>
      <c r="J79" s="391">
        <f t="shared" si="1"/>
        <v>0</v>
      </c>
    </row>
    <row r="80" spans="1:10" s="60" customFormat="1" ht="12" customHeight="1" thickBot="1">
      <c r="A80" s="239" t="s">
        <v>276</v>
      </c>
      <c r="B80" s="148" t="s">
        <v>298</v>
      </c>
      <c r="C80" s="153">
        <f>SUM(C81:C84)</f>
        <v>0</v>
      </c>
      <c r="D80" s="153">
        <f>SUM(D81:D84)</f>
        <v>0</v>
      </c>
      <c r="E80" s="153">
        <f>SUM(E81:E84)</f>
        <v>0</v>
      </c>
      <c r="F80" s="153">
        <f>SUM(F81:F84)</f>
        <v>0</v>
      </c>
      <c r="H80" s="153">
        <f>SUM(H81:H84)</f>
        <v>0</v>
      </c>
      <c r="I80" s="361">
        <f>SUM(I81:I84)</f>
        <v>0</v>
      </c>
      <c r="J80" s="391">
        <f t="shared" si="1"/>
        <v>0</v>
      </c>
    </row>
    <row r="81" spans="1:10" s="60" customFormat="1" ht="12" customHeight="1">
      <c r="A81" s="240" t="s">
        <v>277</v>
      </c>
      <c r="B81" s="222" t="s">
        <v>278</v>
      </c>
      <c r="C81" s="158"/>
      <c r="D81" s="158"/>
      <c r="E81" s="158"/>
      <c r="F81" s="158"/>
      <c r="H81" s="158"/>
      <c r="I81" s="368"/>
      <c r="J81" s="391">
        <f t="shared" si="1"/>
        <v>0</v>
      </c>
    </row>
    <row r="82" spans="1:10" s="60" customFormat="1" ht="12" customHeight="1">
      <c r="A82" s="241" t="s">
        <v>279</v>
      </c>
      <c r="B82" s="223" t="s">
        <v>280</v>
      </c>
      <c r="C82" s="158"/>
      <c r="D82" s="158"/>
      <c r="E82" s="158"/>
      <c r="F82" s="158"/>
      <c r="H82" s="158"/>
      <c r="I82" s="368"/>
      <c r="J82" s="391">
        <f t="shared" si="1"/>
        <v>0</v>
      </c>
    </row>
    <row r="83" spans="1:10" s="60" customFormat="1" ht="12" customHeight="1">
      <c r="A83" s="241" t="s">
        <v>281</v>
      </c>
      <c r="B83" s="223" t="s">
        <v>282</v>
      </c>
      <c r="C83" s="158"/>
      <c r="D83" s="158"/>
      <c r="E83" s="158"/>
      <c r="F83" s="158"/>
      <c r="H83" s="158"/>
      <c r="I83" s="368"/>
      <c r="J83" s="391">
        <f t="shared" si="1"/>
        <v>0</v>
      </c>
    </row>
    <row r="84" spans="1:10" s="59" customFormat="1" ht="12" customHeight="1" thickBot="1">
      <c r="A84" s="242" t="s">
        <v>283</v>
      </c>
      <c r="B84" s="224" t="s">
        <v>284</v>
      </c>
      <c r="C84" s="158"/>
      <c r="D84" s="158"/>
      <c r="E84" s="158"/>
      <c r="F84" s="158"/>
      <c r="H84" s="158"/>
      <c r="I84" s="368"/>
      <c r="J84" s="391">
        <f t="shared" si="1"/>
        <v>0</v>
      </c>
    </row>
    <row r="85" spans="1:10" s="59" customFormat="1" ht="12" customHeight="1" thickBot="1">
      <c r="A85" s="239" t="s">
        <v>285</v>
      </c>
      <c r="B85" s="148" t="s">
        <v>286</v>
      </c>
      <c r="C85" s="263"/>
      <c r="D85" s="263"/>
      <c r="E85" s="263"/>
      <c r="F85" s="263"/>
      <c r="H85" s="263"/>
      <c r="I85" s="372"/>
      <c r="J85" s="391">
        <f t="shared" si="1"/>
        <v>0</v>
      </c>
    </row>
    <row r="86" spans="1:10" s="59" customFormat="1" ht="12" customHeight="1" thickBot="1">
      <c r="A86" s="239" t="s">
        <v>287</v>
      </c>
      <c r="B86" s="230" t="s">
        <v>288</v>
      </c>
      <c r="C86" s="159">
        <f>+C64+C68+C73+C76+C80+C85</f>
        <v>101735</v>
      </c>
      <c r="D86" s="159">
        <f>+D64+D68+D73+D76+D80+D85</f>
        <v>118057</v>
      </c>
      <c r="E86" s="159">
        <f>+E64+E68+E73+E76+E80+E85</f>
        <v>12594</v>
      </c>
      <c r="F86" s="159">
        <f>+F64+F68+F73+F76+F80+F85</f>
        <v>130651</v>
      </c>
      <c r="H86" s="159">
        <f>+H64+H68+H73+H76+H80+H85</f>
        <v>130651</v>
      </c>
      <c r="I86" s="365">
        <f>+I64+I68+I73+I76+I80+I85</f>
        <v>2500</v>
      </c>
      <c r="J86" s="391">
        <f t="shared" si="1"/>
        <v>133151</v>
      </c>
    </row>
    <row r="87" spans="1:10" s="59" customFormat="1" ht="12" customHeight="1" thickBot="1">
      <c r="A87" s="243" t="s">
        <v>301</v>
      </c>
      <c r="B87" s="232" t="s">
        <v>403</v>
      </c>
      <c r="C87" s="159">
        <f>+C63+C86</f>
        <v>939561</v>
      </c>
      <c r="D87" s="159">
        <f>+D63+D86</f>
        <v>1047588</v>
      </c>
      <c r="E87" s="159">
        <f>+E63+E86</f>
        <v>52316</v>
      </c>
      <c r="F87" s="159">
        <f>+F63+F86</f>
        <v>1099904</v>
      </c>
      <c r="H87" s="159">
        <f>+H63+H86</f>
        <v>1099904</v>
      </c>
      <c r="I87" s="365">
        <f>+I63+I86</f>
        <v>22736</v>
      </c>
      <c r="J87" s="391">
        <f t="shared" si="1"/>
        <v>1122640</v>
      </c>
    </row>
    <row r="88" spans="1:10" s="60" customFormat="1" ht="15" customHeight="1">
      <c r="A88" s="134"/>
      <c r="B88" s="135"/>
      <c r="C88" s="191"/>
      <c r="D88" s="191"/>
      <c r="E88" s="191"/>
      <c r="F88" s="191"/>
      <c r="H88" s="191"/>
      <c r="I88" s="191"/>
      <c r="J88" s="391">
        <f t="shared" si="1"/>
        <v>0</v>
      </c>
    </row>
    <row r="89" spans="1:10" ht="15.75" thickBot="1">
      <c r="A89" s="244"/>
      <c r="B89" s="137"/>
      <c r="C89" s="192"/>
      <c r="D89" s="192"/>
      <c r="E89" s="192"/>
      <c r="F89" s="192"/>
      <c r="H89" s="192"/>
      <c r="I89" s="192"/>
      <c r="J89" s="391">
        <f t="shared" si="1"/>
        <v>0</v>
      </c>
    </row>
    <row r="90" spans="1:10" s="46" customFormat="1" ht="16.5" customHeight="1" thickBot="1">
      <c r="A90" s="138"/>
      <c r="B90" s="139" t="s">
        <v>48</v>
      </c>
      <c r="C90" s="193"/>
      <c r="D90" s="193"/>
      <c r="E90" s="193"/>
      <c r="F90" s="193"/>
      <c r="H90" s="193"/>
      <c r="I90" s="373"/>
      <c r="J90" s="391">
        <f t="shared" si="1"/>
        <v>0</v>
      </c>
    </row>
    <row r="91" spans="1:10" s="61" customFormat="1" ht="12" customHeight="1" thickBot="1">
      <c r="A91" s="214" t="s">
        <v>9</v>
      </c>
      <c r="B91" s="23" t="s">
        <v>304</v>
      </c>
      <c r="C91" s="152">
        <f>SUM(C92:C96)</f>
        <v>608398</v>
      </c>
      <c r="D91" s="152">
        <f>SUM(D92:D96)</f>
        <v>669640</v>
      </c>
      <c r="E91" s="152">
        <f>SUM(E92:E96)</f>
        <v>-2619</v>
      </c>
      <c r="F91" s="152">
        <f>SUM(F92:F96)</f>
        <v>667021</v>
      </c>
      <c r="H91" s="152">
        <f>SUM(H92:H96)</f>
        <v>667021</v>
      </c>
      <c r="I91" s="374">
        <f>SUM(I92:I96)</f>
        <v>174168</v>
      </c>
      <c r="J91" s="391">
        <f t="shared" si="1"/>
        <v>841189</v>
      </c>
    </row>
    <row r="92" spans="1:10" ht="12" customHeight="1">
      <c r="A92" s="245" t="s">
        <v>75</v>
      </c>
      <c r="B92" s="7" t="s">
        <v>39</v>
      </c>
      <c r="C92" s="317">
        <v>42039</v>
      </c>
      <c r="D92" s="317">
        <v>54226</v>
      </c>
      <c r="E92" s="317">
        <v>1734</v>
      </c>
      <c r="F92" s="317">
        <v>55960</v>
      </c>
      <c r="H92" s="317">
        <f>F92</f>
        <v>55960</v>
      </c>
      <c r="I92" s="375">
        <f>'9.2. sz. mell'!F45+'9.3. sz. mell'!F45+'9.4. sz. mell'!F45</f>
        <v>102410</v>
      </c>
      <c r="J92" s="391">
        <f t="shared" si="1"/>
        <v>158370</v>
      </c>
    </row>
    <row r="93" spans="1:10" ht="12" customHeight="1">
      <c r="A93" s="237" t="s">
        <v>76</v>
      </c>
      <c r="B93" s="5" t="s">
        <v>134</v>
      </c>
      <c r="C93" s="318">
        <v>8360</v>
      </c>
      <c r="D93" s="318">
        <v>11645</v>
      </c>
      <c r="E93" s="318">
        <v>299</v>
      </c>
      <c r="F93" s="318">
        <v>11944</v>
      </c>
      <c r="H93" s="318">
        <f>F93</f>
        <v>11944</v>
      </c>
      <c r="I93" s="367">
        <f>'9.2. sz. mell'!F46+'9.3. sz. mell'!F46+'9.4. sz. mell'!F46</f>
        <v>27225</v>
      </c>
      <c r="J93" s="391">
        <f t="shared" si="1"/>
        <v>39169</v>
      </c>
    </row>
    <row r="94" spans="1:10" ht="12" customHeight="1">
      <c r="A94" s="237" t="s">
        <v>77</v>
      </c>
      <c r="B94" s="5" t="s">
        <v>103</v>
      </c>
      <c r="C94" s="291">
        <v>94601</v>
      </c>
      <c r="D94" s="291">
        <v>108648</v>
      </c>
      <c r="E94" s="291">
        <v>-3541</v>
      </c>
      <c r="F94" s="291">
        <v>105107</v>
      </c>
      <c r="H94" s="291">
        <f>F94</f>
        <v>105107</v>
      </c>
      <c r="I94" s="376">
        <f>'9.2. sz. mell'!F47+'9.3. sz. mell'!F47+'9.4. sz. mell'!F47</f>
        <v>44251</v>
      </c>
      <c r="J94" s="391">
        <f t="shared" si="1"/>
        <v>149358</v>
      </c>
    </row>
    <row r="95" spans="1:10" ht="12" customHeight="1">
      <c r="A95" s="237" t="s">
        <v>78</v>
      </c>
      <c r="B95" s="8" t="s">
        <v>135</v>
      </c>
      <c r="C95" s="291">
        <v>36614</v>
      </c>
      <c r="D95" s="291">
        <v>38973</v>
      </c>
      <c r="E95" s="291">
        <v>-473</v>
      </c>
      <c r="F95" s="291">
        <v>38500</v>
      </c>
      <c r="H95" s="291">
        <f>F95</f>
        <v>38500</v>
      </c>
      <c r="I95" s="376"/>
      <c r="J95" s="391">
        <f t="shared" si="1"/>
        <v>38500</v>
      </c>
    </row>
    <row r="96" spans="1:10" ht="12" customHeight="1">
      <c r="A96" s="237" t="s">
        <v>86</v>
      </c>
      <c r="B96" s="16" t="s">
        <v>136</v>
      </c>
      <c r="C96" s="157">
        <f>C97+C98+C99+C100+C101+C102+C103+C104+C105+C106</f>
        <v>426784</v>
      </c>
      <c r="D96" s="157">
        <f>D97+D98+D99+D100+D101+D102+D103+D104+D105+D106</f>
        <v>456148</v>
      </c>
      <c r="E96" s="157">
        <f>E97+E98+E99+E100+E101+E102+E103+E104+E105+E106</f>
        <v>-638</v>
      </c>
      <c r="F96" s="157">
        <f>F97+F98+F99+F100+F101+F102+F103+F104+F105+F106</f>
        <v>455510</v>
      </c>
      <c r="H96" s="157">
        <f>H97+H98+H99+H100+H101+H102+H103+H104+H105+H106</f>
        <v>455510</v>
      </c>
      <c r="I96" s="364">
        <f>I97+I98+I99+I100+I101+I102+I103+I104+I105+I106</f>
        <v>282</v>
      </c>
      <c r="J96" s="391">
        <f t="shared" si="1"/>
        <v>455792</v>
      </c>
    </row>
    <row r="97" spans="1:10" ht="12" customHeight="1">
      <c r="A97" s="237" t="s">
        <v>79</v>
      </c>
      <c r="B97" s="5" t="s">
        <v>305</v>
      </c>
      <c r="C97" s="157"/>
      <c r="D97" s="157"/>
      <c r="E97" s="157">
        <v>88</v>
      </c>
      <c r="F97" s="157">
        <v>88</v>
      </c>
      <c r="H97" s="157">
        <v>88</v>
      </c>
      <c r="I97" s="364"/>
      <c r="J97" s="391">
        <f t="shared" si="1"/>
        <v>88</v>
      </c>
    </row>
    <row r="98" spans="1:10" ht="12" customHeight="1">
      <c r="A98" s="237" t="s">
        <v>80</v>
      </c>
      <c r="B98" s="66" t="s">
        <v>417</v>
      </c>
      <c r="C98" s="157"/>
      <c r="D98" s="157">
        <v>947</v>
      </c>
      <c r="E98" s="157"/>
      <c r="F98" s="157">
        <v>947</v>
      </c>
      <c r="H98" s="157">
        <v>947</v>
      </c>
      <c r="I98" s="364"/>
      <c r="J98" s="391">
        <f t="shared" si="1"/>
        <v>947</v>
      </c>
    </row>
    <row r="99" spans="1:10" ht="20.25" customHeight="1">
      <c r="A99" s="237" t="s">
        <v>87</v>
      </c>
      <c r="B99" s="67" t="s">
        <v>306</v>
      </c>
      <c r="C99" s="157"/>
      <c r="D99" s="157"/>
      <c r="E99" s="157"/>
      <c r="F99" s="157"/>
      <c r="H99" s="157"/>
      <c r="I99" s="364"/>
      <c r="J99" s="391">
        <f t="shared" si="1"/>
        <v>0</v>
      </c>
    </row>
    <row r="100" spans="1:10" ht="21.75" customHeight="1">
      <c r="A100" s="237" t="s">
        <v>88</v>
      </c>
      <c r="B100" s="67" t="s">
        <v>307</v>
      </c>
      <c r="C100" s="157"/>
      <c r="D100" s="157"/>
      <c r="E100" s="157"/>
      <c r="F100" s="157"/>
      <c r="H100" s="157"/>
      <c r="I100" s="364"/>
      <c r="J100" s="391">
        <f t="shared" si="1"/>
        <v>0</v>
      </c>
    </row>
    <row r="101" spans="1:10" ht="12" customHeight="1">
      <c r="A101" s="237" t="s">
        <v>89</v>
      </c>
      <c r="B101" s="66" t="s">
        <v>308</v>
      </c>
      <c r="C101" s="291">
        <v>281884</v>
      </c>
      <c r="D101" s="291">
        <v>279650</v>
      </c>
      <c r="E101" s="291">
        <v>1907</v>
      </c>
      <c r="F101" s="291">
        <v>281557</v>
      </c>
      <c r="H101" s="291">
        <f>F101</f>
        <v>281557</v>
      </c>
      <c r="I101" s="376">
        <f>'9.2. sz. mell'!F49</f>
        <v>282</v>
      </c>
      <c r="J101" s="391">
        <f t="shared" si="1"/>
        <v>281839</v>
      </c>
    </row>
    <row r="102" spans="1:10" ht="12" customHeight="1">
      <c r="A102" s="237" t="s">
        <v>90</v>
      </c>
      <c r="B102" s="66" t="s">
        <v>457</v>
      </c>
      <c r="C102" s="157">
        <v>64824</v>
      </c>
      <c r="D102" s="157">
        <v>64824</v>
      </c>
      <c r="E102" s="157"/>
      <c r="F102" s="157">
        <v>64824</v>
      </c>
      <c r="H102" s="157">
        <v>64824</v>
      </c>
      <c r="I102" s="364"/>
      <c r="J102" s="391">
        <f t="shared" si="1"/>
        <v>64824</v>
      </c>
    </row>
    <row r="103" spans="1:10" ht="21.75" customHeight="1">
      <c r="A103" s="237" t="s">
        <v>92</v>
      </c>
      <c r="B103" s="67" t="s">
        <v>309</v>
      </c>
      <c r="C103" s="157"/>
      <c r="D103" s="157">
        <v>30000</v>
      </c>
      <c r="E103" s="157"/>
      <c r="F103" s="157">
        <v>30000</v>
      </c>
      <c r="H103" s="157">
        <v>30000</v>
      </c>
      <c r="I103" s="364"/>
      <c r="J103" s="391">
        <f t="shared" si="1"/>
        <v>30000</v>
      </c>
    </row>
    <row r="104" spans="1:10" ht="22.5" customHeight="1">
      <c r="A104" s="246" t="s">
        <v>137</v>
      </c>
      <c r="B104" s="254" t="s">
        <v>398</v>
      </c>
      <c r="C104" s="157"/>
      <c r="D104" s="157"/>
      <c r="E104" s="157"/>
      <c r="F104" s="157"/>
      <c r="H104" s="157"/>
      <c r="I104" s="364"/>
      <c r="J104" s="391">
        <f t="shared" si="1"/>
        <v>0</v>
      </c>
    </row>
    <row r="105" spans="1:10" ht="12" customHeight="1">
      <c r="A105" s="237" t="s">
        <v>302</v>
      </c>
      <c r="B105" s="67" t="s">
        <v>419</v>
      </c>
      <c r="C105" s="291"/>
      <c r="D105" s="291"/>
      <c r="E105" s="291"/>
      <c r="F105" s="291"/>
      <c r="H105" s="291">
        <f>F105</f>
        <v>0</v>
      </c>
      <c r="I105" s="376"/>
      <c r="J105" s="391">
        <f t="shared" si="1"/>
        <v>0</v>
      </c>
    </row>
    <row r="106" spans="1:10" ht="24" customHeight="1" thickBot="1">
      <c r="A106" s="247" t="s">
        <v>303</v>
      </c>
      <c r="B106" s="69" t="s">
        <v>311</v>
      </c>
      <c r="C106" s="320">
        <v>80076</v>
      </c>
      <c r="D106" s="320">
        <v>80727</v>
      </c>
      <c r="E106" s="320">
        <v>-2633</v>
      </c>
      <c r="F106" s="320">
        <v>78094</v>
      </c>
      <c r="H106" s="320">
        <f>F106</f>
        <v>78094</v>
      </c>
      <c r="I106" s="377"/>
      <c r="J106" s="391">
        <f t="shared" si="1"/>
        <v>78094</v>
      </c>
    </row>
    <row r="107" spans="1:10" ht="12" customHeight="1" thickBot="1">
      <c r="A107" s="24" t="s">
        <v>10</v>
      </c>
      <c r="B107" s="22" t="s">
        <v>312</v>
      </c>
      <c r="C107" s="153">
        <f>+C108+C110+C112</f>
        <v>130740</v>
      </c>
      <c r="D107" s="153">
        <f>+D108+D110+D112</f>
        <v>146928</v>
      </c>
      <c r="E107" s="153">
        <f>+E108+E110+E112</f>
        <v>17605</v>
      </c>
      <c r="F107" s="153">
        <f>+F108+F110+F112</f>
        <v>164533</v>
      </c>
      <c r="H107" s="153">
        <f>+H108+H110+H112</f>
        <v>164533</v>
      </c>
      <c r="I107" s="361">
        <f>+I108+I110+I112</f>
        <v>2415</v>
      </c>
      <c r="J107" s="391">
        <f t="shared" si="1"/>
        <v>166948</v>
      </c>
    </row>
    <row r="108" spans="1:10" ht="12" customHeight="1">
      <c r="A108" s="236" t="s">
        <v>81</v>
      </c>
      <c r="B108" s="5" t="s">
        <v>164</v>
      </c>
      <c r="C108" s="156">
        <v>60126</v>
      </c>
      <c r="D108" s="156">
        <v>65375</v>
      </c>
      <c r="E108" s="156">
        <v>10089</v>
      </c>
      <c r="F108" s="156">
        <v>75464</v>
      </c>
      <c r="H108" s="156">
        <f>F108</f>
        <v>75464</v>
      </c>
      <c r="I108" s="362">
        <f>'9.2. sz. mell'!F51+'9.3. sz. mell'!F51+'9.4. sz. mell'!F51</f>
        <v>2415</v>
      </c>
      <c r="J108" s="391">
        <f t="shared" si="1"/>
        <v>77879</v>
      </c>
    </row>
    <row r="109" spans="1:10" ht="12" customHeight="1">
      <c r="A109" s="236" t="s">
        <v>82</v>
      </c>
      <c r="B109" s="9" t="s">
        <v>316</v>
      </c>
      <c r="C109" s="156">
        <v>47882</v>
      </c>
      <c r="D109" s="156">
        <v>47882</v>
      </c>
      <c r="E109" s="156"/>
      <c r="F109" s="156">
        <v>47882</v>
      </c>
      <c r="H109" s="156">
        <f>F109</f>
        <v>47882</v>
      </c>
      <c r="I109" s="362"/>
      <c r="J109" s="391">
        <f t="shared" si="1"/>
        <v>47882</v>
      </c>
    </row>
    <row r="110" spans="1:10" ht="12" customHeight="1">
      <c r="A110" s="236" t="s">
        <v>83</v>
      </c>
      <c r="B110" s="9" t="s">
        <v>138</v>
      </c>
      <c r="C110" s="155">
        <v>63187</v>
      </c>
      <c r="D110" s="155">
        <v>69419</v>
      </c>
      <c r="E110" s="155">
        <v>5619</v>
      </c>
      <c r="F110" s="155">
        <v>75038</v>
      </c>
      <c r="H110" s="155">
        <f>F110</f>
        <v>75038</v>
      </c>
      <c r="I110" s="363"/>
      <c r="J110" s="391">
        <f t="shared" si="1"/>
        <v>75038</v>
      </c>
    </row>
    <row r="111" spans="1:10" ht="12" customHeight="1">
      <c r="A111" s="236" t="s">
        <v>84</v>
      </c>
      <c r="B111" s="9" t="s">
        <v>317</v>
      </c>
      <c r="C111" s="146">
        <v>59996</v>
      </c>
      <c r="D111" s="146">
        <v>59996</v>
      </c>
      <c r="E111" s="146"/>
      <c r="F111" s="146">
        <v>59996</v>
      </c>
      <c r="H111" s="146">
        <v>59996</v>
      </c>
      <c r="I111" s="378"/>
      <c r="J111" s="391">
        <f t="shared" si="1"/>
        <v>59996</v>
      </c>
    </row>
    <row r="112" spans="1:10" ht="12" customHeight="1">
      <c r="A112" s="236" t="s">
        <v>85</v>
      </c>
      <c r="B112" s="150" t="s">
        <v>167</v>
      </c>
      <c r="C112" s="146">
        <f>C113+C114+C115+C116+C117+C118+C119+C120</f>
        <v>7427</v>
      </c>
      <c r="D112" s="146">
        <f>D113+D114+D115+D116+D117+D118+D119+D120</f>
        <v>12134</v>
      </c>
      <c r="E112" s="146">
        <f>E113+E114+E115+E116+E117+E118+E119+E120</f>
        <v>1897</v>
      </c>
      <c r="F112" s="146">
        <f>F113+F114+F115+F116+F117+F118+F119+F120</f>
        <v>14031</v>
      </c>
      <c r="H112" s="146">
        <f>F112</f>
        <v>14031</v>
      </c>
      <c r="I112" s="378">
        <f>I113+I114+I115+I116+I117+I118+I119+I120</f>
        <v>0</v>
      </c>
      <c r="J112" s="391">
        <f t="shared" si="1"/>
        <v>14031</v>
      </c>
    </row>
    <row r="113" spans="1:10" ht="19.5" customHeight="1">
      <c r="A113" s="236" t="s">
        <v>91</v>
      </c>
      <c r="B113" s="149" t="s">
        <v>410</v>
      </c>
      <c r="C113" s="146"/>
      <c r="D113" s="146"/>
      <c r="E113" s="146"/>
      <c r="F113" s="146"/>
      <c r="H113" s="146"/>
      <c r="I113" s="378"/>
      <c r="J113" s="391">
        <f t="shared" si="1"/>
        <v>0</v>
      </c>
    </row>
    <row r="114" spans="1:10" ht="21.75" customHeight="1">
      <c r="A114" s="236" t="s">
        <v>93</v>
      </c>
      <c r="B114" s="218" t="s">
        <v>322</v>
      </c>
      <c r="C114" s="146"/>
      <c r="D114" s="146"/>
      <c r="E114" s="146"/>
      <c r="F114" s="146"/>
      <c r="H114" s="146"/>
      <c r="I114" s="378"/>
      <c r="J114" s="391">
        <f t="shared" si="1"/>
        <v>0</v>
      </c>
    </row>
    <row r="115" spans="1:10" ht="21" customHeight="1">
      <c r="A115" s="236" t="s">
        <v>139</v>
      </c>
      <c r="B115" s="67" t="s">
        <v>307</v>
      </c>
      <c r="C115" s="146"/>
      <c r="D115" s="146"/>
      <c r="E115" s="146"/>
      <c r="F115" s="146"/>
      <c r="H115" s="146"/>
      <c r="I115" s="378"/>
      <c r="J115" s="391">
        <f t="shared" si="1"/>
        <v>0</v>
      </c>
    </row>
    <row r="116" spans="1:10" ht="21.75" customHeight="1">
      <c r="A116" s="236" t="s">
        <v>140</v>
      </c>
      <c r="B116" s="67" t="s">
        <v>321</v>
      </c>
      <c r="C116" s="146">
        <v>7427</v>
      </c>
      <c r="D116" s="146">
        <v>7427</v>
      </c>
      <c r="E116" s="146">
        <v>-3105</v>
      </c>
      <c r="F116" s="146">
        <v>4322</v>
      </c>
      <c r="H116" s="146">
        <f>F116</f>
        <v>4322</v>
      </c>
      <c r="I116" s="378"/>
      <c r="J116" s="391">
        <f t="shared" si="1"/>
        <v>4322</v>
      </c>
    </row>
    <row r="117" spans="1:10" ht="22.5" customHeight="1">
      <c r="A117" s="236" t="s">
        <v>141</v>
      </c>
      <c r="B117" s="67" t="s">
        <v>320</v>
      </c>
      <c r="C117" s="146"/>
      <c r="D117" s="146"/>
      <c r="E117" s="146"/>
      <c r="F117" s="146"/>
      <c r="H117" s="146"/>
      <c r="I117" s="378"/>
      <c r="J117" s="391">
        <f t="shared" si="1"/>
        <v>0</v>
      </c>
    </row>
    <row r="118" spans="1:10" ht="22.5" customHeight="1">
      <c r="A118" s="236" t="s">
        <v>313</v>
      </c>
      <c r="B118" s="67" t="s">
        <v>309</v>
      </c>
      <c r="C118" s="146"/>
      <c r="D118" s="146">
        <v>4650</v>
      </c>
      <c r="E118" s="146"/>
      <c r="F118" s="146">
        <v>4650</v>
      </c>
      <c r="H118" s="146">
        <v>4650</v>
      </c>
      <c r="I118" s="378"/>
      <c r="J118" s="391">
        <f t="shared" si="1"/>
        <v>4650</v>
      </c>
    </row>
    <row r="119" spans="1:10" ht="12" customHeight="1">
      <c r="A119" s="236" t="s">
        <v>314</v>
      </c>
      <c r="B119" s="67" t="s">
        <v>319</v>
      </c>
      <c r="C119" s="146"/>
      <c r="D119" s="146"/>
      <c r="E119" s="146"/>
      <c r="F119" s="146"/>
      <c r="H119" s="146"/>
      <c r="I119" s="378"/>
      <c r="J119" s="391">
        <f t="shared" si="1"/>
        <v>0</v>
      </c>
    </row>
    <row r="120" spans="1:10" ht="23.25" customHeight="1" thickBot="1">
      <c r="A120" s="246" t="s">
        <v>315</v>
      </c>
      <c r="B120" s="67" t="s">
        <v>318</v>
      </c>
      <c r="C120" s="147"/>
      <c r="D120" s="147">
        <v>57</v>
      </c>
      <c r="E120" s="147">
        <v>5002</v>
      </c>
      <c r="F120" s="147">
        <v>5059</v>
      </c>
      <c r="H120" s="147">
        <f>F120</f>
        <v>5059</v>
      </c>
      <c r="I120" s="379"/>
      <c r="J120" s="391">
        <f t="shared" si="1"/>
        <v>5059</v>
      </c>
    </row>
    <row r="121" spans="1:10" ht="12" customHeight="1" thickBot="1">
      <c r="A121" s="24" t="s">
        <v>11</v>
      </c>
      <c r="B121" s="63" t="s">
        <v>323</v>
      </c>
      <c r="C121" s="153">
        <f>+C122+C123</f>
        <v>51719</v>
      </c>
      <c r="D121" s="153">
        <f>+D122+D123</f>
        <v>62736</v>
      </c>
      <c r="E121" s="153">
        <f>+E122+E123</f>
        <v>21576</v>
      </c>
      <c r="F121" s="153">
        <f>+F122+F123</f>
        <v>84312</v>
      </c>
      <c r="H121" s="153">
        <f>+H122+H123</f>
        <v>84312</v>
      </c>
      <c r="I121" s="361">
        <f>+I122+I123</f>
        <v>0</v>
      </c>
      <c r="J121" s="391">
        <f t="shared" si="1"/>
        <v>84312</v>
      </c>
    </row>
    <row r="122" spans="1:10" ht="12" customHeight="1">
      <c r="A122" s="236" t="s">
        <v>64</v>
      </c>
      <c r="B122" s="6" t="s">
        <v>50</v>
      </c>
      <c r="C122" s="315">
        <v>12459</v>
      </c>
      <c r="D122" s="315">
        <v>12516</v>
      </c>
      <c r="E122" s="315">
        <v>46070</v>
      </c>
      <c r="F122" s="315">
        <v>58586</v>
      </c>
      <c r="H122" s="315">
        <f>F122</f>
        <v>58586</v>
      </c>
      <c r="I122" s="380"/>
      <c r="J122" s="391">
        <f t="shared" si="1"/>
        <v>58586</v>
      </c>
    </row>
    <row r="123" spans="1:10" ht="12" customHeight="1" thickBot="1">
      <c r="A123" s="238" t="s">
        <v>65</v>
      </c>
      <c r="B123" s="9" t="s">
        <v>51</v>
      </c>
      <c r="C123" s="157">
        <v>39260</v>
      </c>
      <c r="D123" s="157">
        <v>50220</v>
      </c>
      <c r="E123" s="157">
        <v>-24494</v>
      </c>
      <c r="F123" s="157">
        <v>25726</v>
      </c>
      <c r="H123" s="157">
        <f>F123</f>
        <v>25726</v>
      </c>
      <c r="I123" s="364"/>
      <c r="J123" s="391">
        <f t="shared" si="1"/>
        <v>25726</v>
      </c>
    </row>
    <row r="124" spans="1:10" ht="12" customHeight="1" thickBot="1">
      <c r="A124" s="24" t="s">
        <v>12</v>
      </c>
      <c r="B124" s="63" t="s">
        <v>324</v>
      </c>
      <c r="C124" s="153">
        <f>+C91+C107+C121</f>
        <v>790857</v>
      </c>
      <c r="D124" s="153">
        <f>+D91+D107+D121</f>
        <v>879304</v>
      </c>
      <c r="E124" s="153">
        <f>+E91+E107+E121</f>
        <v>36562</v>
      </c>
      <c r="F124" s="153">
        <f>+F91+F107+F121</f>
        <v>915866</v>
      </c>
      <c r="H124" s="153">
        <f>+H91+H107+H121</f>
        <v>915866</v>
      </c>
      <c r="I124" s="361">
        <f>+I91+I107+I121</f>
        <v>176583</v>
      </c>
      <c r="J124" s="391">
        <f t="shared" si="1"/>
        <v>1092449</v>
      </c>
    </row>
    <row r="125" spans="1:10" ht="22.5" customHeight="1" thickBot="1">
      <c r="A125" s="24" t="s">
        <v>13</v>
      </c>
      <c r="B125" s="63" t="s">
        <v>325</v>
      </c>
      <c r="C125" s="153">
        <f>+C126+C127+C128</f>
        <v>3606</v>
      </c>
      <c r="D125" s="153">
        <f>+D126+D127+D128</f>
        <v>3606</v>
      </c>
      <c r="E125" s="153">
        <f>+E126+E127+E128</f>
        <v>1948</v>
      </c>
      <c r="F125" s="153">
        <f>+F126+F127+F128</f>
        <v>5554</v>
      </c>
      <c r="H125" s="153">
        <f>+H126+H127+H128</f>
        <v>5554</v>
      </c>
      <c r="I125" s="361">
        <f>+I126+I127+I128</f>
        <v>0</v>
      </c>
      <c r="J125" s="391">
        <f t="shared" si="1"/>
        <v>5554</v>
      </c>
    </row>
    <row r="126" spans="1:10" s="61" customFormat="1" ht="12" customHeight="1">
      <c r="A126" s="236" t="s">
        <v>68</v>
      </c>
      <c r="B126" s="6" t="s">
        <v>326</v>
      </c>
      <c r="C126" s="146"/>
      <c r="D126" s="146"/>
      <c r="E126" s="146"/>
      <c r="F126" s="146"/>
      <c r="H126" s="146"/>
      <c r="I126" s="378"/>
      <c r="J126" s="391">
        <f t="shared" si="1"/>
        <v>0</v>
      </c>
    </row>
    <row r="127" spans="1:10" ht="21.75" customHeight="1">
      <c r="A127" s="236" t="s">
        <v>69</v>
      </c>
      <c r="B127" s="6" t="s">
        <v>327</v>
      </c>
      <c r="C127" s="146"/>
      <c r="D127" s="146"/>
      <c r="E127" s="146"/>
      <c r="F127" s="146"/>
      <c r="H127" s="146"/>
      <c r="I127" s="378"/>
      <c r="J127" s="391">
        <f t="shared" si="1"/>
        <v>0</v>
      </c>
    </row>
    <row r="128" spans="1:10" ht="12" customHeight="1" thickBot="1">
      <c r="A128" s="246" t="s">
        <v>70</v>
      </c>
      <c r="B128" s="4" t="s">
        <v>328</v>
      </c>
      <c r="C128" s="146">
        <v>3606</v>
      </c>
      <c r="D128" s="146">
        <v>3606</v>
      </c>
      <c r="E128" s="146">
        <v>1948</v>
      </c>
      <c r="F128" s="146">
        <v>5554</v>
      </c>
      <c r="H128" s="146">
        <f>F128</f>
        <v>5554</v>
      </c>
      <c r="I128" s="378"/>
      <c r="J128" s="391">
        <f t="shared" si="1"/>
        <v>5554</v>
      </c>
    </row>
    <row r="129" spans="1:10" ht="12" customHeight="1" thickBot="1">
      <c r="A129" s="24" t="s">
        <v>14</v>
      </c>
      <c r="B129" s="63" t="s">
        <v>375</v>
      </c>
      <c r="C129" s="153">
        <f>+C130+C131+C132+C133</f>
        <v>0</v>
      </c>
      <c r="D129" s="153">
        <f>+D130+D131+D132+D133</f>
        <v>1948</v>
      </c>
      <c r="E129" s="153">
        <f>+E130+E131+E132+E133</f>
        <v>-1948</v>
      </c>
      <c r="F129" s="153">
        <f>+F130+F131+F132+F133</f>
        <v>0</v>
      </c>
      <c r="H129" s="153">
        <f>+H130+H131+H132+H133</f>
        <v>0</v>
      </c>
      <c r="I129" s="361">
        <f>+I130+I131+I132+I133</f>
        <v>0</v>
      </c>
      <c r="J129" s="391">
        <f t="shared" si="1"/>
        <v>0</v>
      </c>
    </row>
    <row r="130" spans="1:10" ht="12" customHeight="1">
      <c r="A130" s="236" t="s">
        <v>71</v>
      </c>
      <c r="B130" s="6" t="s">
        <v>329</v>
      </c>
      <c r="C130" s="146"/>
      <c r="D130" s="146"/>
      <c r="E130" s="146"/>
      <c r="F130" s="146"/>
      <c r="H130" s="146"/>
      <c r="I130" s="378"/>
      <c r="J130" s="391">
        <f t="shared" si="1"/>
        <v>0</v>
      </c>
    </row>
    <row r="131" spans="1:10" ht="12" customHeight="1">
      <c r="A131" s="236" t="s">
        <v>72</v>
      </c>
      <c r="B131" s="6" t="s">
        <v>330</v>
      </c>
      <c r="C131" s="146"/>
      <c r="D131" s="146"/>
      <c r="E131" s="146"/>
      <c r="F131" s="146"/>
      <c r="H131" s="146"/>
      <c r="I131" s="378"/>
      <c r="J131" s="391">
        <f t="shared" si="1"/>
        <v>0</v>
      </c>
    </row>
    <row r="132" spans="1:10" ht="12" customHeight="1">
      <c r="A132" s="236" t="s">
        <v>236</v>
      </c>
      <c r="B132" s="6" t="s">
        <v>331</v>
      </c>
      <c r="C132" s="146"/>
      <c r="D132" s="146">
        <v>1948</v>
      </c>
      <c r="E132" s="146">
        <v>-1948</v>
      </c>
      <c r="F132" s="146">
        <v>0</v>
      </c>
      <c r="H132" s="146"/>
      <c r="I132" s="378"/>
      <c r="J132" s="391">
        <f t="shared" si="1"/>
        <v>0</v>
      </c>
    </row>
    <row r="133" spans="1:10" s="61" customFormat="1" ht="12" customHeight="1" thickBot="1">
      <c r="A133" s="246" t="s">
        <v>237</v>
      </c>
      <c r="B133" s="4" t="s">
        <v>332</v>
      </c>
      <c r="C133" s="146"/>
      <c r="D133" s="146"/>
      <c r="E133" s="146"/>
      <c r="F133" s="146"/>
      <c r="H133" s="146"/>
      <c r="I133" s="378"/>
      <c r="J133" s="391">
        <f t="shared" si="1"/>
        <v>0</v>
      </c>
    </row>
    <row r="134" spans="1:10" ht="12" customHeight="1" thickBot="1">
      <c r="A134" s="24" t="s">
        <v>15</v>
      </c>
      <c r="B134" s="63" t="s">
        <v>333</v>
      </c>
      <c r="C134" s="159">
        <f>+C135+C136+C137+C138</f>
        <v>145098</v>
      </c>
      <c r="D134" s="159">
        <f>+D135+D136+D137+D138</f>
        <v>162730</v>
      </c>
      <c r="E134" s="159">
        <f>+E135+E136+E137+E138</f>
        <v>15754</v>
      </c>
      <c r="F134" s="159">
        <f>+F135+F136+F137+F138</f>
        <v>178484</v>
      </c>
      <c r="H134" s="159">
        <f>+H135+H136+H137+H138</f>
        <v>24637</v>
      </c>
      <c r="I134" s="365">
        <f>+I135+I136+I137+I138</f>
        <v>0</v>
      </c>
      <c r="J134" s="391">
        <f t="shared" si="1"/>
        <v>24637</v>
      </c>
    </row>
    <row r="135" spans="1:14" ht="15">
      <c r="A135" s="236" t="s">
        <v>73</v>
      </c>
      <c r="B135" s="6" t="s">
        <v>505</v>
      </c>
      <c r="C135" s="343">
        <v>145098</v>
      </c>
      <c r="D135" s="343">
        <v>150687</v>
      </c>
      <c r="E135" s="343">
        <v>3160</v>
      </c>
      <c r="F135" s="343">
        <v>153847</v>
      </c>
      <c r="H135" s="343"/>
      <c r="I135" s="381"/>
      <c r="J135" s="391">
        <f t="shared" si="1"/>
        <v>0</v>
      </c>
      <c r="L135" s="3">
        <v>145098</v>
      </c>
      <c r="M135" s="3">
        <v>147358</v>
      </c>
      <c r="N135" s="3">
        <v>150687</v>
      </c>
    </row>
    <row r="136" spans="1:10" ht="12" customHeight="1">
      <c r="A136" s="236" t="s">
        <v>74</v>
      </c>
      <c r="B136" s="6" t="s">
        <v>344</v>
      </c>
      <c r="C136" s="146"/>
      <c r="D136" s="146">
        <v>12043</v>
      </c>
      <c r="E136" s="146">
        <v>12594</v>
      </c>
      <c r="F136" s="146">
        <v>24637</v>
      </c>
      <c r="H136" s="146">
        <f>F136</f>
        <v>24637</v>
      </c>
      <c r="I136" s="378"/>
      <c r="J136" s="391">
        <f t="shared" si="1"/>
        <v>24637</v>
      </c>
    </row>
    <row r="137" spans="1:10" s="61" customFormat="1" ht="12" customHeight="1">
      <c r="A137" s="236" t="s">
        <v>248</v>
      </c>
      <c r="B137" s="6" t="s">
        <v>335</v>
      </c>
      <c r="C137" s="146"/>
      <c r="D137" s="146"/>
      <c r="E137" s="146"/>
      <c r="F137" s="146"/>
      <c r="H137" s="146"/>
      <c r="I137" s="378"/>
      <c r="J137" s="391">
        <f t="shared" si="1"/>
        <v>0</v>
      </c>
    </row>
    <row r="138" spans="1:10" s="61" customFormat="1" ht="12" customHeight="1" thickBot="1">
      <c r="A138" s="246" t="s">
        <v>249</v>
      </c>
      <c r="B138" s="4" t="s">
        <v>336</v>
      </c>
      <c r="C138" s="146"/>
      <c r="D138" s="146"/>
      <c r="E138" s="146"/>
      <c r="F138" s="146"/>
      <c r="H138" s="146"/>
      <c r="I138" s="378"/>
      <c r="J138" s="391">
        <f aca="true" t="shared" si="2" ref="J138:J145">SUM(H138:I138)</f>
        <v>0</v>
      </c>
    </row>
    <row r="139" spans="1:10" s="61" customFormat="1" ht="12" customHeight="1" thickBot="1">
      <c r="A139" s="24" t="s">
        <v>16</v>
      </c>
      <c r="B139" s="63" t="s">
        <v>337</v>
      </c>
      <c r="C139" s="161">
        <f>+C140+C141+C142+C143</f>
        <v>0</v>
      </c>
      <c r="D139" s="161">
        <f>+D140+D141+D142+D143</f>
        <v>0</v>
      </c>
      <c r="E139" s="161">
        <f>+E140+E141+E142+E143</f>
        <v>0</v>
      </c>
      <c r="F139" s="161">
        <f>+F140+F141+F142+F143</f>
        <v>0</v>
      </c>
      <c r="H139" s="161">
        <f>+H140+H141+H142+H143</f>
        <v>0</v>
      </c>
      <c r="I139" s="382">
        <f>+I140+I141+I142+I143</f>
        <v>0</v>
      </c>
      <c r="J139" s="391">
        <f t="shared" si="2"/>
        <v>0</v>
      </c>
    </row>
    <row r="140" spans="1:10" s="61" customFormat="1" ht="12" customHeight="1">
      <c r="A140" s="236" t="s">
        <v>132</v>
      </c>
      <c r="B140" s="6" t="s">
        <v>338</v>
      </c>
      <c r="C140" s="146"/>
      <c r="D140" s="146"/>
      <c r="E140" s="146"/>
      <c r="F140" s="146"/>
      <c r="H140" s="146"/>
      <c r="I140" s="378"/>
      <c r="J140" s="391">
        <f t="shared" si="2"/>
        <v>0</v>
      </c>
    </row>
    <row r="141" spans="1:10" s="61" customFormat="1" ht="12" customHeight="1">
      <c r="A141" s="236" t="s">
        <v>133</v>
      </c>
      <c r="B141" s="6" t="s">
        <v>339</v>
      </c>
      <c r="C141" s="146"/>
      <c r="D141" s="146"/>
      <c r="E141" s="146"/>
      <c r="F141" s="146"/>
      <c r="H141" s="146"/>
      <c r="I141" s="378"/>
      <c r="J141" s="391">
        <f t="shared" si="2"/>
        <v>0</v>
      </c>
    </row>
    <row r="142" spans="1:10" s="61" customFormat="1" ht="12" customHeight="1">
      <c r="A142" s="236" t="s">
        <v>166</v>
      </c>
      <c r="B142" s="6" t="s">
        <v>340</v>
      </c>
      <c r="C142" s="146"/>
      <c r="D142" s="146"/>
      <c r="E142" s="146"/>
      <c r="F142" s="146"/>
      <c r="H142" s="146"/>
      <c r="I142" s="378"/>
      <c r="J142" s="391">
        <f t="shared" si="2"/>
        <v>0</v>
      </c>
    </row>
    <row r="143" spans="1:10" ht="12.75" customHeight="1" thickBot="1">
      <c r="A143" s="236" t="s">
        <v>251</v>
      </c>
      <c r="B143" s="6" t="s">
        <v>341</v>
      </c>
      <c r="C143" s="146"/>
      <c r="D143" s="146"/>
      <c r="E143" s="146"/>
      <c r="F143" s="146"/>
      <c r="H143" s="146"/>
      <c r="I143" s="378"/>
      <c r="J143" s="391">
        <f t="shared" si="2"/>
        <v>0</v>
      </c>
    </row>
    <row r="144" spans="1:10" ht="12" customHeight="1" thickBot="1">
      <c r="A144" s="24" t="s">
        <v>17</v>
      </c>
      <c r="B144" s="63" t="s">
        <v>342</v>
      </c>
      <c r="C144" s="234">
        <f>+C125+C129+C134+C139</f>
        <v>148704</v>
      </c>
      <c r="D144" s="234">
        <f>+D125+D129+D134+D139</f>
        <v>168284</v>
      </c>
      <c r="E144" s="234">
        <f>+E125+E129+E134+E139</f>
        <v>15754</v>
      </c>
      <c r="F144" s="234">
        <f>+F125+F129+F134+F139</f>
        <v>184038</v>
      </c>
      <c r="H144" s="234">
        <f>+H125+H129+H134+H139</f>
        <v>30191</v>
      </c>
      <c r="I144" s="383">
        <f>+I125+I129+I134+I139</f>
        <v>0</v>
      </c>
      <c r="J144" s="391">
        <f t="shared" si="2"/>
        <v>30191</v>
      </c>
    </row>
    <row r="145" spans="1:10" ht="15" customHeight="1" thickBot="1">
      <c r="A145" s="248" t="s">
        <v>18</v>
      </c>
      <c r="B145" s="199" t="s">
        <v>343</v>
      </c>
      <c r="C145" s="234">
        <f>+C124+C144</f>
        <v>939561</v>
      </c>
      <c r="D145" s="234">
        <f>+D124+D144</f>
        <v>1047588</v>
      </c>
      <c r="E145" s="234">
        <f>+E124+E144</f>
        <v>52316</v>
      </c>
      <c r="F145" s="234">
        <f>+F124+F144</f>
        <v>1099904</v>
      </c>
      <c r="H145" s="234">
        <f>+H124+H144</f>
        <v>946057</v>
      </c>
      <c r="I145" s="383">
        <f>+I124+I144</f>
        <v>176583</v>
      </c>
      <c r="J145" s="391">
        <f t="shared" si="2"/>
        <v>1122640</v>
      </c>
    </row>
    <row r="146" spans="1:9" ht="13.5" thickBot="1">
      <c r="A146" s="205"/>
      <c r="B146" s="206"/>
      <c r="C146" s="207"/>
      <c r="D146" s="207"/>
      <c r="E146" s="207"/>
      <c r="F146" s="207"/>
      <c r="H146" s="207"/>
      <c r="I146" s="207"/>
    </row>
    <row r="147" spans="1:9" ht="15" customHeight="1" thickBot="1">
      <c r="A147" s="143" t="s">
        <v>157</v>
      </c>
      <c r="B147" s="144"/>
      <c r="C147" s="62">
        <v>5</v>
      </c>
      <c r="D147" s="62">
        <v>5</v>
      </c>
      <c r="E147" s="62"/>
      <c r="F147" s="62">
        <v>5</v>
      </c>
      <c r="H147" s="62"/>
      <c r="I147" s="384"/>
    </row>
    <row r="148" spans="1:9" ht="14.25" customHeight="1" thickBot="1">
      <c r="A148" s="143" t="s">
        <v>158</v>
      </c>
      <c r="B148" s="144"/>
      <c r="C148" s="62">
        <v>23</v>
      </c>
      <c r="D148" s="62">
        <v>23</v>
      </c>
      <c r="E148" s="62"/>
      <c r="F148" s="62">
        <v>23</v>
      </c>
      <c r="H148" s="62"/>
      <c r="I148" s="384"/>
    </row>
  </sheetData>
  <sheetProtection formatCells="0"/>
  <printOptions horizontalCentered="1"/>
  <pageMargins left="0.5905511811023623" right="0.5905511811023623" top="0.5905511811023623" bottom="0.984251968503937" header="0.7874015748031497" footer="0.7874015748031497"/>
  <pageSetup fitToHeight="2" horizontalDpi="600" verticalDpi="600" orientation="portrait" paperSize="9" scale="61" r:id="rId1"/>
  <headerFooter alignWithMargins="0">
    <oddFooter>&amp;C&amp;P</oddFooter>
  </headerFooter>
  <rowBreaks count="1" manualBreakCount="1">
    <brk id="8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8"/>
  <sheetViews>
    <sheetView view="pageLayout" zoomScaleNormal="130" workbookViewId="0" topLeftCell="A1">
      <selection activeCell="C2" sqref="C2:D2"/>
    </sheetView>
  </sheetViews>
  <sheetFormatPr defaultColWidth="9.00390625" defaultRowHeight="12.75"/>
  <cols>
    <col min="1" max="1" width="13.875" style="141" customWidth="1"/>
    <col min="2" max="2" width="46.125" style="142" bestFit="1" customWidth="1"/>
    <col min="3" max="7" width="12.875" style="142" customWidth="1"/>
    <col min="8" max="16384" width="9.375" style="142" customWidth="1"/>
  </cols>
  <sheetData>
    <row r="1" spans="1:7" s="122" customFormat="1" ht="21" customHeight="1" thickBot="1">
      <c r="A1" s="121"/>
      <c r="B1" s="123"/>
      <c r="C1" s="256" t="s">
        <v>775</v>
      </c>
      <c r="D1" s="256" t="s">
        <v>775</v>
      </c>
      <c r="E1" s="256" t="s">
        <v>775</v>
      </c>
      <c r="F1" s="256" t="s">
        <v>775</v>
      </c>
      <c r="G1" s="256"/>
    </row>
    <row r="2" spans="1:7" s="257" customFormat="1" ht="36">
      <c r="A2" s="212" t="s">
        <v>155</v>
      </c>
      <c r="B2" s="181" t="s">
        <v>422</v>
      </c>
      <c r="C2" s="196"/>
      <c r="D2" s="196"/>
      <c r="E2" s="196"/>
      <c r="F2" s="196" t="s">
        <v>52</v>
      </c>
      <c r="G2" s="344"/>
    </row>
    <row r="3" spans="1:7" s="257" customFormat="1" ht="24.75" thickBot="1">
      <c r="A3" s="249" t="s">
        <v>154</v>
      </c>
      <c r="B3" s="182" t="s">
        <v>381</v>
      </c>
      <c r="C3" s="197"/>
      <c r="D3" s="197"/>
      <c r="E3" s="197"/>
      <c r="F3" s="197" t="s">
        <v>43</v>
      </c>
      <c r="G3" s="344"/>
    </row>
    <row r="4" spans="1:7" s="258" customFormat="1" ht="15.75" customHeight="1" thickBot="1">
      <c r="A4" s="125"/>
      <c r="B4" s="125"/>
      <c r="C4" s="126"/>
      <c r="D4" s="126"/>
      <c r="E4" s="126"/>
      <c r="F4" s="126" t="s">
        <v>44</v>
      </c>
      <c r="G4" s="126"/>
    </row>
    <row r="5" spans="1:7" ht="36.75" thickBot="1">
      <c r="A5" s="213" t="s">
        <v>156</v>
      </c>
      <c r="B5" s="127" t="s">
        <v>45</v>
      </c>
      <c r="C5" s="185" t="s">
        <v>470</v>
      </c>
      <c r="D5" s="185" t="s">
        <v>472</v>
      </c>
      <c r="E5" s="185" t="s">
        <v>471</v>
      </c>
      <c r="F5" s="185" t="s">
        <v>506</v>
      </c>
      <c r="G5" s="345"/>
    </row>
    <row r="6" spans="1:7" s="259" customFormat="1" ht="12.75" customHeight="1" thickBot="1">
      <c r="A6" s="102">
        <v>1</v>
      </c>
      <c r="B6" s="103">
        <v>2</v>
      </c>
      <c r="C6" s="104">
        <v>3</v>
      </c>
      <c r="D6" s="104">
        <v>4</v>
      </c>
      <c r="E6" s="104">
        <v>5</v>
      </c>
      <c r="F6" s="104">
        <v>6</v>
      </c>
      <c r="G6" s="346"/>
    </row>
    <row r="7" spans="1:7" s="259" customFormat="1" ht="15.75" customHeight="1" thickBot="1">
      <c r="A7" s="128"/>
      <c r="B7" s="129" t="s">
        <v>46</v>
      </c>
      <c r="C7" s="130"/>
      <c r="D7" s="130"/>
      <c r="E7" s="130"/>
      <c r="F7" s="130"/>
      <c r="G7" s="347"/>
    </row>
    <row r="8" spans="1:7" s="198" customFormat="1" ht="12" customHeight="1" thickBot="1">
      <c r="A8" s="102" t="s">
        <v>9</v>
      </c>
      <c r="B8" s="131" t="s">
        <v>382</v>
      </c>
      <c r="C8" s="166">
        <f>SUM(C9:C18)</f>
        <v>3447</v>
      </c>
      <c r="D8" s="166">
        <f>SUM(D9:D18)</f>
        <v>3592</v>
      </c>
      <c r="E8" s="166">
        <f>SUM(E9:E18)</f>
        <v>0</v>
      </c>
      <c r="F8" s="166">
        <f>SUM(F9:F18)</f>
        <v>3592</v>
      </c>
      <c r="G8" s="348"/>
    </row>
    <row r="9" spans="1:7" s="198" customFormat="1" ht="12" customHeight="1">
      <c r="A9" s="250" t="s">
        <v>75</v>
      </c>
      <c r="B9" s="7" t="s">
        <v>225</v>
      </c>
      <c r="C9" s="187"/>
      <c r="D9" s="187"/>
      <c r="E9" s="187"/>
      <c r="F9" s="187"/>
      <c r="G9" s="349"/>
    </row>
    <row r="10" spans="1:7" s="198" customFormat="1" ht="12" customHeight="1">
      <c r="A10" s="251" t="s">
        <v>76</v>
      </c>
      <c r="B10" s="5" t="s">
        <v>226</v>
      </c>
      <c r="C10" s="164">
        <v>150</v>
      </c>
      <c r="D10" s="164">
        <v>162</v>
      </c>
      <c r="E10" s="164"/>
      <c r="F10" s="164">
        <v>162</v>
      </c>
      <c r="G10" s="349"/>
    </row>
    <row r="11" spans="1:7" s="198" customFormat="1" ht="12" customHeight="1">
      <c r="A11" s="251" t="s">
        <v>77</v>
      </c>
      <c r="B11" s="5" t="s">
        <v>227</v>
      </c>
      <c r="C11" s="164">
        <v>2220</v>
      </c>
      <c r="D11" s="164">
        <v>2253</v>
      </c>
      <c r="E11" s="164"/>
      <c r="F11" s="164">
        <v>2253</v>
      </c>
      <c r="G11" s="349"/>
    </row>
    <row r="12" spans="1:7" s="198" customFormat="1" ht="12" customHeight="1">
      <c r="A12" s="251" t="s">
        <v>78</v>
      </c>
      <c r="B12" s="5" t="s">
        <v>228</v>
      </c>
      <c r="C12" s="164"/>
      <c r="D12" s="164"/>
      <c r="E12" s="164"/>
      <c r="F12" s="164"/>
      <c r="G12" s="349"/>
    </row>
    <row r="13" spans="1:7" s="198" customFormat="1" ht="12" customHeight="1">
      <c r="A13" s="251" t="s">
        <v>110</v>
      </c>
      <c r="B13" s="5" t="s">
        <v>229</v>
      </c>
      <c r="C13" s="164"/>
      <c r="D13" s="164"/>
      <c r="E13" s="164"/>
      <c r="F13" s="164"/>
      <c r="G13" s="349"/>
    </row>
    <row r="14" spans="1:7" s="198" customFormat="1" ht="12" customHeight="1">
      <c r="A14" s="251" t="s">
        <v>79</v>
      </c>
      <c r="B14" s="5" t="s">
        <v>383</v>
      </c>
      <c r="C14" s="164">
        <v>645</v>
      </c>
      <c r="D14" s="164">
        <v>645</v>
      </c>
      <c r="E14" s="164"/>
      <c r="F14" s="164">
        <v>645</v>
      </c>
      <c r="G14" s="349"/>
    </row>
    <row r="15" spans="1:7" s="198" customFormat="1" ht="12" customHeight="1">
      <c r="A15" s="251" t="s">
        <v>80</v>
      </c>
      <c r="B15" s="4" t="s">
        <v>384</v>
      </c>
      <c r="C15" s="164">
        <v>430</v>
      </c>
      <c r="D15" s="164">
        <v>430</v>
      </c>
      <c r="E15" s="164"/>
      <c r="F15" s="164">
        <v>430</v>
      </c>
      <c r="G15" s="349"/>
    </row>
    <row r="16" spans="1:7" s="198" customFormat="1" ht="12" customHeight="1">
      <c r="A16" s="251" t="s">
        <v>87</v>
      </c>
      <c r="B16" s="5" t="s">
        <v>232</v>
      </c>
      <c r="C16" s="188"/>
      <c r="D16" s="188">
        <v>2</v>
      </c>
      <c r="E16" s="188"/>
      <c r="F16" s="188">
        <v>2</v>
      </c>
      <c r="G16" s="349"/>
    </row>
    <row r="17" spans="1:7" s="260" customFormat="1" ht="12" customHeight="1">
      <c r="A17" s="251" t="s">
        <v>88</v>
      </c>
      <c r="B17" s="5" t="s">
        <v>233</v>
      </c>
      <c r="C17" s="164"/>
      <c r="D17" s="164"/>
      <c r="E17" s="164"/>
      <c r="F17" s="164"/>
      <c r="G17" s="349"/>
    </row>
    <row r="18" spans="1:7" s="260" customFormat="1" ht="12" customHeight="1" thickBot="1">
      <c r="A18" s="251" t="s">
        <v>89</v>
      </c>
      <c r="B18" s="4" t="s">
        <v>234</v>
      </c>
      <c r="C18" s="165">
        <v>2</v>
      </c>
      <c r="D18" s="165">
        <v>100</v>
      </c>
      <c r="E18" s="165"/>
      <c r="F18" s="165">
        <v>100</v>
      </c>
      <c r="G18" s="349"/>
    </row>
    <row r="19" spans="1:7" s="198" customFormat="1" ht="24" customHeight="1" thickBot="1">
      <c r="A19" s="102" t="s">
        <v>10</v>
      </c>
      <c r="B19" s="131" t="s">
        <v>385</v>
      </c>
      <c r="C19" s="166">
        <f>SUM(C20:C22)</f>
        <v>13589</v>
      </c>
      <c r="D19" s="166">
        <f>SUM(D20:D22)</f>
        <v>13923</v>
      </c>
      <c r="E19" s="166">
        <f>SUM(E20:E22)</f>
        <v>795</v>
      </c>
      <c r="F19" s="166">
        <f>SUM(F20:F22)</f>
        <v>14718</v>
      </c>
      <c r="G19" s="348"/>
    </row>
    <row r="20" spans="1:7" s="260" customFormat="1" ht="12" customHeight="1">
      <c r="A20" s="251" t="s">
        <v>81</v>
      </c>
      <c r="B20" s="6" t="s">
        <v>200</v>
      </c>
      <c r="C20" s="164"/>
      <c r="D20" s="164"/>
      <c r="E20" s="164"/>
      <c r="F20" s="164"/>
      <c r="G20" s="349"/>
    </row>
    <row r="21" spans="1:7" s="260" customFormat="1" ht="21" customHeight="1">
      <c r="A21" s="251" t="s">
        <v>82</v>
      </c>
      <c r="B21" s="5" t="s">
        <v>386</v>
      </c>
      <c r="C21" s="164"/>
      <c r="D21" s="164"/>
      <c r="E21" s="164"/>
      <c r="F21" s="164"/>
      <c r="G21" s="349"/>
    </row>
    <row r="22" spans="1:7" s="260" customFormat="1" ht="21" customHeight="1">
      <c r="A22" s="251" t="s">
        <v>83</v>
      </c>
      <c r="B22" s="5" t="s">
        <v>387</v>
      </c>
      <c r="C22" s="164">
        <v>13589</v>
      </c>
      <c r="D22" s="164">
        <v>13923</v>
      </c>
      <c r="E22" s="164">
        <v>795</v>
      </c>
      <c r="F22" s="164">
        <v>14718</v>
      </c>
      <c r="G22" s="349"/>
    </row>
    <row r="23" spans="1:7" s="260" customFormat="1" ht="12" customHeight="1" thickBot="1">
      <c r="A23" s="251" t="s">
        <v>84</v>
      </c>
      <c r="B23" s="5" t="s">
        <v>2</v>
      </c>
      <c r="C23" s="164"/>
      <c r="D23" s="164"/>
      <c r="E23" s="164"/>
      <c r="F23" s="164"/>
      <c r="G23" s="349"/>
    </row>
    <row r="24" spans="1:7" s="260" customFormat="1" ht="12" customHeight="1" thickBot="1">
      <c r="A24" s="105" t="s">
        <v>11</v>
      </c>
      <c r="B24" s="63" t="s">
        <v>125</v>
      </c>
      <c r="C24" s="174">
        <v>50</v>
      </c>
      <c r="D24" s="174">
        <v>50</v>
      </c>
      <c r="E24" s="174"/>
      <c r="F24" s="174">
        <v>50</v>
      </c>
      <c r="G24" s="350"/>
    </row>
    <row r="25" spans="1:7" s="260" customFormat="1" ht="21" customHeight="1" thickBot="1">
      <c r="A25" s="105" t="s">
        <v>12</v>
      </c>
      <c r="B25" s="63" t="s">
        <v>388</v>
      </c>
      <c r="C25" s="166">
        <f>+C26+C27</f>
        <v>0</v>
      </c>
      <c r="D25" s="166">
        <f>+D26+D27</f>
        <v>0</v>
      </c>
      <c r="E25" s="166">
        <f>+E26+E27</f>
        <v>0</v>
      </c>
      <c r="F25" s="166">
        <f>+F26+F27</f>
        <v>0</v>
      </c>
      <c r="G25" s="348"/>
    </row>
    <row r="26" spans="1:7" s="260" customFormat="1" ht="20.25" customHeight="1">
      <c r="A26" s="252" t="s">
        <v>210</v>
      </c>
      <c r="B26" s="253" t="s">
        <v>386</v>
      </c>
      <c r="C26" s="47"/>
      <c r="D26" s="47"/>
      <c r="E26" s="47"/>
      <c r="F26" s="47"/>
      <c r="G26" s="351"/>
    </row>
    <row r="27" spans="1:7" s="260" customFormat="1" ht="21.75" customHeight="1">
      <c r="A27" s="252" t="s">
        <v>213</v>
      </c>
      <c r="B27" s="254" t="s">
        <v>389</v>
      </c>
      <c r="C27" s="167"/>
      <c r="D27" s="167"/>
      <c r="E27" s="167"/>
      <c r="F27" s="167"/>
      <c r="G27" s="351"/>
    </row>
    <row r="28" spans="1:7" s="260" customFormat="1" ht="12" customHeight="1" thickBot="1">
      <c r="A28" s="251" t="s">
        <v>214</v>
      </c>
      <c r="B28" s="255" t="s">
        <v>390</v>
      </c>
      <c r="C28" s="50"/>
      <c r="D28" s="50"/>
      <c r="E28" s="50"/>
      <c r="F28" s="50"/>
      <c r="G28" s="351"/>
    </row>
    <row r="29" spans="1:7" s="260" customFormat="1" ht="12" customHeight="1" thickBot="1">
      <c r="A29" s="105" t="s">
        <v>13</v>
      </c>
      <c r="B29" s="63" t="s">
        <v>391</v>
      </c>
      <c r="C29" s="166">
        <f>+C30+C31+C32</f>
        <v>0</v>
      </c>
      <c r="D29" s="166">
        <f>+D30+D31+D32</f>
        <v>0</v>
      </c>
      <c r="E29" s="166">
        <f>+E30+E31+E32</f>
        <v>0</v>
      </c>
      <c r="F29" s="166">
        <f>+F30+F31+F32</f>
        <v>0</v>
      </c>
      <c r="G29" s="348"/>
    </row>
    <row r="30" spans="1:7" s="260" customFormat="1" ht="12" customHeight="1">
      <c r="A30" s="252" t="s">
        <v>68</v>
      </c>
      <c r="B30" s="253" t="s">
        <v>239</v>
      </c>
      <c r="C30" s="47"/>
      <c r="D30" s="47"/>
      <c r="E30" s="47"/>
      <c r="F30" s="47"/>
      <c r="G30" s="351"/>
    </row>
    <row r="31" spans="1:7" s="260" customFormat="1" ht="12" customHeight="1">
      <c r="A31" s="252" t="s">
        <v>69</v>
      </c>
      <c r="B31" s="254" t="s">
        <v>240</v>
      </c>
      <c r="C31" s="167"/>
      <c r="D31" s="167"/>
      <c r="E31" s="167"/>
      <c r="F31" s="167"/>
      <c r="G31" s="351"/>
    </row>
    <row r="32" spans="1:7" s="260" customFormat="1" ht="12" customHeight="1" thickBot="1">
      <c r="A32" s="251" t="s">
        <v>70</v>
      </c>
      <c r="B32" s="65" t="s">
        <v>241</v>
      </c>
      <c r="C32" s="50"/>
      <c r="D32" s="50"/>
      <c r="E32" s="50"/>
      <c r="F32" s="50"/>
      <c r="G32" s="351"/>
    </row>
    <row r="33" spans="1:7" s="198" customFormat="1" ht="12" customHeight="1" thickBot="1">
      <c r="A33" s="105" t="s">
        <v>14</v>
      </c>
      <c r="B33" s="63" t="s">
        <v>350</v>
      </c>
      <c r="C33" s="174"/>
      <c r="D33" s="174"/>
      <c r="E33" s="174"/>
      <c r="F33" s="174"/>
      <c r="G33" s="350"/>
    </row>
    <row r="34" spans="1:7" s="198" customFormat="1" ht="12" customHeight="1" thickBot="1">
      <c r="A34" s="105" t="s">
        <v>15</v>
      </c>
      <c r="B34" s="63" t="s">
        <v>392</v>
      </c>
      <c r="C34" s="189"/>
      <c r="D34" s="189"/>
      <c r="E34" s="189"/>
      <c r="F34" s="189"/>
      <c r="G34" s="350"/>
    </row>
    <row r="35" spans="1:7" s="198" customFormat="1" ht="12" customHeight="1" thickBot="1">
      <c r="A35" s="102" t="s">
        <v>16</v>
      </c>
      <c r="B35" s="63" t="s">
        <v>393</v>
      </c>
      <c r="C35" s="190">
        <f>+C8+C19+C24+C25+C29+C33+C34</f>
        <v>17086</v>
      </c>
      <c r="D35" s="190">
        <f>+D8+D19+D24+D25+D29+D33+D34</f>
        <v>17565</v>
      </c>
      <c r="E35" s="190">
        <f>+E8+E19+E24+E25+E29+E33+E34</f>
        <v>795</v>
      </c>
      <c r="F35" s="190">
        <f>+F8+F19+F24+F25+F29+F33+F34</f>
        <v>18360</v>
      </c>
      <c r="G35" s="348"/>
    </row>
    <row r="36" spans="1:7" s="198" customFormat="1" ht="12" customHeight="1" thickBot="1">
      <c r="A36" s="132" t="s">
        <v>17</v>
      </c>
      <c r="B36" s="63" t="s">
        <v>394</v>
      </c>
      <c r="C36" s="190">
        <f>+C37+C38+C39</f>
        <v>119033</v>
      </c>
      <c r="D36" s="190">
        <f>+D37+D38+D39</f>
        <v>118699</v>
      </c>
      <c r="E36" s="190">
        <f>+E37+E38+E39</f>
        <v>3984</v>
      </c>
      <c r="F36" s="190">
        <f>+F37+F38+F39</f>
        <v>122683</v>
      </c>
      <c r="G36" s="348"/>
    </row>
    <row r="37" spans="1:7" s="198" customFormat="1" ht="12" customHeight="1">
      <c r="A37" s="252" t="s">
        <v>395</v>
      </c>
      <c r="B37" s="253" t="s">
        <v>174</v>
      </c>
      <c r="C37" s="314">
        <v>1052</v>
      </c>
      <c r="D37" s="314">
        <v>1052</v>
      </c>
      <c r="E37" s="314">
        <v>417</v>
      </c>
      <c r="F37" s="314">
        <v>1469</v>
      </c>
      <c r="G37" s="352"/>
    </row>
    <row r="38" spans="1:7" s="198" customFormat="1" ht="12" customHeight="1">
      <c r="A38" s="252" t="s">
        <v>396</v>
      </c>
      <c r="B38" s="254" t="s">
        <v>3</v>
      </c>
      <c r="C38" s="167"/>
      <c r="D38" s="167"/>
      <c r="E38" s="167"/>
      <c r="F38" s="167"/>
      <c r="G38" s="351"/>
    </row>
    <row r="39" spans="1:7" s="260" customFormat="1" ht="23.25" customHeight="1" thickBot="1">
      <c r="A39" s="251" t="s">
        <v>397</v>
      </c>
      <c r="B39" s="65" t="s">
        <v>398</v>
      </c>
      <c r="C39" s="50">
        <v>117981</v>
      </c>
      <c r="D39" s="50">
        <v>117647</v>
      </c>
      <c r="E39" s="50">
        <v>3567</v>
      </c>
      <c r="F39" s="50">
        <v>121214</v>
      </c>
      <c r="G39" s="351"/>
    </row>
    <row r="40" spans="1:7" s="260" customFormat="1" ht="15" customHeight="1" thickBot="1">
      <c r="A40" s="132" t="s">
        <v>18</v>
      </c>
      <c r="B40" s="133" t="s">
        <v>399</v>
      </c>
      <c r="C40" s="193">
        <f>+C35+C36</f>
        <v>136119</v>
      </c>
      <c r="D40" s="193">
        <f>+D35+D36</f>
        <v>136264</v>
      </c>
      <c r="E40" s="193">
        <f>+E35+E36</f>
        <v>4779</v>
      </c>
      <c r="F40" s="193">
        <f>+F35+F36</f>
        <v>141043</v>
      </c>
      <c r="G40" s="191"/>
    </row>
    <row r="41" spans="1:7" s="260" customFormat="1" ht="15" customHeight="1">
      <c r="A41" s="134"/>
      <c r="B41" s="135"/>
      <c r="C41" s="191"/>
      <c r="D41" s="191"/>
      <c r="E41" s="191"/>
      <c r="F41" s="191"/>
      <c r="G41" s="191"/>
    </row>
    <row r="42" spans="1:7" ht="13.5" thickBot="1">
      <c r="A42" s="136"/>
      <c r="B42" s="137"/>
      <c r="C42" s="192"/>
      <c r="D42" s="192"/>
      <c r="E42" s="192"/>
      <c r="F42" s="192"/>
      <c r="G42" s="192"/>
    </row>
    <row r="43" spans="1:7" s="259" customFormat="1" ht="16.5" customHeight="1" thickBot="1">
      <c r="A43" s="138"/>
      <c r="B43" s="139" t="s">
        <v>48</v>
      </c>
      <c r="C43" s="193"/>
      <c r="D43" s="193"/>
      <c r="E43" s="193"/>
      <c r="F43" s="193"/>
      <c r="G43" s="191"/>
    </row>
    <row r="44" spans="1:7" s="261" customFormat="1" ht="12" customHeight="1" thickBot="1">
      <c r="A44" s="105" t="s">
        <v>9</v>
      </c>
      <c r="B44" s="63" t="s">
        <v>400</v>
      </c>
      <c r="C44" s="166">
        <f>SUM(C45:C49)</f>
        <v>135189</v>
      </c>
      <c r="D44" s="166">
        <f>SUM(D45:D49)</f>
        <v>135102</v>
      </c>
      <c r="E44" s="166">
        <f>SUM(E45:E49)</f>
        <v>5044</v>
      </c>
      <c r="F44" s="166">
        <f>SUM(F45:F49)</f>
        <v>140146</v>
      </c>
      <c r="G44" s="348"/>
    </row>
    <row r="45" spans="1:9" ht="12" customHeight="1">
      <c r="A45" s="251" t="s">
        <v>75</v>
      </c>
      <c r="B45" s="6" t="s">
        <v>39</v>
      </c>
      <c r="C45" s="47">
        <v>84643</v>
      </c>
      <c r="D45" s="47">
        <v>84724</v>
      </c>
      <c r="E45" s="47">
        <v>3044</v>
      </c>
      <c r="F45" s="47">
        <v>87768</v>
      </c>
      <c r="G45" s="351"/>
      <c r="I45" s="38"/>
    </row>
    <row r="46" spans="1:9" ht="12" customHeight="1">
      <c r="A46" s="251" t="s">
        <v>76</v>
      </c>
      <c r="B46" s="5" t="s">
        <v>134</v>
      </c>
      <c r="C46" s="49">
        <v>22723</v>
      </c>
      <c r="D46" s="49">
        <v>22725</v>
      </c>
      <c r="E46" s="49">
        <v>612</v>
      </c>
      <c r="F46" s="49">
        <v>23337</v>
      </c>
      <c r="G46" s="351"/>
      <c r="I46" s="38"/>
    </row>
    <row r="47" spans="1:9" ht="12" customHeight="1">
      <c r="A47" s="251" t="s">
        <v>77</v>
      </c>
      <c r="B47" s="5" t="s">
        <v>103</v>
      </c>
      <c r="C47" s="316">
        <v>27823</v>
      </c>
      <c r="D47" s="316">
        <v>27371</v>
      </c>
      <c r="E47" s="316">
        <v>1388</v>
      </c>
      <c r="F47" s="316">
        <v>28759</v>
      </c>
      <c r="G47" s="352"/>
      <c r="I47" s="38"/>
    </row>
    <row r="48" spans="1:7" ht="12" customHeight="1">
      <c r="A48" s="251" t="s">
        <v>78</v>
      </c>
      <c r="B48" s="5" t="s">
        <v>135</v>
      </c>
      <c r="C48" s="49"/>
      <c r="D48" s="49"/>
      <c r="E48" s="49"/>
      <c r="F48" s="49"/>
      <c r="G48" s="351"/>
    </row>
    <row r="49" spans="1:7" ht="12" customHeight="1" thickBot="1">
      <c r="A49" s="251" t="s">
        <v>110</v>
      </c>
      <c r="B49" s="5" t="s">
        <v>136</v>
      </c>
      <c r="C49" s="49"/>
      <c r="D49" s="49">
        <v>282</v>
      </c>
      <c r="E49" s="49"/>
      <c r="F49" s="49">
        <v>282</v>
      </c>
      <c r="G49" s="351"/>
    </row>
    <row r="50" spans="1:7" ht="12" customHeight="1" thickBot="1">
      <c r="A50" s="105" t="s">
        <v>10</v>
      </c>
      <c r="B50" s="63" t="s">
        <v>401</v>
      </c>
      <c r="C50" s="166">
        <f>SUM(C51:C53)</f>
        <v>930</v>
      </c>
      <c r="D50" s="166">
        <f>SUM(D51:D53)</f>
        <v>1162</v>
      </c>
      <c r="E50" s="166">
        <f>SUM(E51:E53)</f>
        <v>-265</v>
      </c>
      <c r="F50" s="166">
        <f>SUM(F51:F53)</f>
        <v>897</v>
      </c>
      <c r="G50" s="348"/>
    </row>
    <row r="51" spans="1:9" s="261" customFormat="1" ht="12" customHeight="1">
      <c r="A51" s="251" t="s">
        <v>81</v>
      </c>
      <c r="B51" s="6" t="s">
        <v>164</v>
      </c>
      <c r="C51" s="47">
        <v>930</v>
      </c>
      <c r="D51" s="47">
        <v>1162</v>
      </c>
      <c r="E51" s="47">
        <v>-265</v>
      </c>
      <c r="F51" s="47">
        <v>897</v>
      </c>
      <c r="G51" s="351"/>
      <c r="I51" s="38"/>
    </row>
    <row r="52" spans="1:7" ht="12" customHeight="1">
      <c r="A52" s="251" t="s">
        <v>82</v>
      </c>
      <c r="B52" s="5" t="s">
        <v>138</v>
      </c>
      <c r="C52" s="49"/>
      <c r="D52" s="49"/>
      <c r="E52" s="49"/>
      <c r="F52" s="49"/>
      <c r="G52" s="351"/>
    </row>
    <row r="53" spans="1:7" ht="12" customHeight="1">
      <c r="A53" s="251" t="s">
        <v>83</v>
      </c>
      <c r="B53" s="5" t="s">
        <v>49</v>
      </c>
      <c r="C53" s="49"/>
      <c r="D53" s="49"/>
      <c r="E53" s="49"/>
      <c r="F53" s="49"/>
      <c r="G53" s="351"/>
    </row>
    <row r="54" spans="1:7" ht="21" customHeight="1" thickBot="1">
      <c r="A54" s="251" t="s">
        <v>84</v>
      </c>
      <c r="B54" s="5" t="s">
        <v>4</v>
      </c>
      <c r="C54" s="49"/>
      <c r="D54" s="49"/>
      <c r="E54" s="49"/>
      <c r="F54" s="49"/>
      <c r="G54" s="351"/>
    </row>
    <row r="55" spans="1:7" ht="15" customHeight="1" thickBot="1">
      <c r="A55" s="105" t="s">
        <v>11</v>
      </c>
      <c r="B55" s="140" t="s">
        <v>402</v>
      </c>
      <c r="C55" s="194">
        <f>+C44+C50</f>
        <v>136119</v>
      </c>
      <c r="D55" s="194">
        <f>+D44+D50</f>
        <v>136264</v>
      </c>
      <c r="E55" s="194">
        <f>+E44+E50</f>
        <v>4779</v>
      </c>
      <c r="F55" s="194">
        <f>+F44+F50</f>
        <v>141043</v>
      </c>
      <c r="G55" s="191"/>
    </row>
    <row r="56" spans="3:7" ht="13.5" thickBot="1">
      <c r="C56" s="195"/>
      <c r="D56" s="195"/>
      <c r="E56" s="195"/>
      <c r="F56" s="195"/>
      <c r="G56" s="195"/>
    </row>
    <row r="57" spans="1:7" ht="15" customHeight="1" thickBot="1">
      <c r="A57" s="143" t="s">
        <v>157</v>
      </c>
      <c r="B57" s="144"/>
      <c r="C57" s="62">
        <v>30</v>
      </c>
      <c r="D57" s="62">
        <v>30</v>
      </c>
      <c r="E57" s="62"/>
      <c r="F57" s="62">
        <v>30</v>
      </c>
      <c r="G57" s="353"/>
    </row>
    <row r="58" spans="1:7" ht="14.25" customHeight="1" thickBot="1">
      <c r="A58" s="143" t="s">
        <v>158</v>
      </c>
      <c r="B58" s="144"/>
      <c r="C58" s="62"/>
      <c r="D58" s="62"/>
      <c r="E58" s="62"/>
      <c r="F58" s="62"/>
      <c r="G58" s="3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view="pageLayout" zoomScaleNormal="120" workbookViewId="0" topLeftCell="A1">
      <selection activeCell="B3" sqref="B3"/>
    </sheetView>
  </sheetViews>
  <sheetFormatPr defaultColWidth="9.00390625" defaultRowHeight="12.75"/>
  <cols>
    <col min="1" max="1" width="13.875" style="141" customWidth="1"/>
    <col min="2" max="2" width="57.50390625" style="142" customWidth="1"/>
    <col min="3" max="3" width="13.125" style="142" customWidth="1"/>
    <col min="4" max="4" width="13.00390625" style="142" customWidth="1"/>
    <col min="5" max="5" width="11.875" style="142" customWidth="1"/>
    <col min="6" max="6" width="13.00390625" style="142" customWidth="1"/>
    <col min="7" max="16384" width="9.375" style="142" customWidth="1"/>
  </cols>
  <sheetData>
    <row r="1" spans="1:6" s="122" customFormat="1" ht="21" customHeight="1" thickBot="1">
      <c r="A1" s="121"/>
      <c r="B1" s="123"/>
      <c r="C1" s="256" t="s">
        <v>776</v>
      </c>
      <c r="D1" s="256" t="s">
        <v>465</v>
      </c>
      <c r="E1" s="256" t="s">
        <v>465</v>
      </c>
      <c r="F1" s="256" t="s">
        <v>465</v>
      </c>
    </row>
    <row r="2" spans="1:6" s="257" customFormat="1" ht="35.25" customHeight="1">
      <c r="A2" s="212" t="s">
        <v>155</v>
      </c>
      <c r="B2" s="181" t="s">
        <v>415</v>
      </c>
      <c r="C2" s="196"/>
      <c r="D2" s="196"/>
      <c r="E2" s="196"/>
      <c r="F2" s="196" t="s">
        <v>53</v>
      </c>
    </row>
    <row r="3" spans="1:6" s="257" customFormat="1" ht="24.75" thickBot="1">
      <c r="A3" s="249" t="s">
        <v>154</v>
      </c>
      <c r="B3" s="182" t="s">
        <v>381</v>
      </c>
      <c r="C3" s="197"/>
      <c r="D3" s="197"/>
      <c r="E3" s="197"/>
      <c r="F3" s="197" t="s">
        <v>43</v>
      </c>
    </row>
    <row r="4" spans="1:6" s="258" customFormat="1" ht="15.75" customHeight="1" thickBot="1">
      <c r="A4" s="125"/>
      <c r="B4" s="125"/>
      <c r="C4" s="126"/>
      <c r="D4" s="126"/>
      <c r="E4" s="126"/>
      <c r="F4" s="126" t="s">
        <v>44</v>
      </c>
    </row>
    <row r="5" spans="1:6" ht="36.75" thickBot="1">
      <c r="A5" s="213" t="s">
        <v>156</v>
      </c>
      <c r="B5" s="127" t="s">
        <v>45</v>
      </c>
      <c r="C5" s="185" t="s">
        <v>470</v>
      </c>
      <c r="D5" s="185" t="s">
        <v>472</v>
      </c>
      <c r="E5" s="185" t="s">
        <v>471</v>
      </c>
      <c r="F5" s="185" t="s">
        <v>506</v>
      </c>
    </row>
    <row r="6" spans="1:6" s="259" customFormat="1" ht="12.75" customHeight="1" thickBot="1">
      <c r="A6" s="102">
        <v>1</v>
      </c>
      <c r="B6" s="103">
        <v>2</v>
      </c>
      <c r="C6" s="104">
        <v>3</v>
      </c>
      <c r="D6" s="104">
        <v>4</v>
      </c>
      <c r="E6" s="104">
        <v>5</v>
      </c>
      <c r="F6" s="104">
        <v>6</v>
      </c>
    </row>
    <row r="7" spans="1:6" s="259" customFormat="1" ht="15.75" customHeight="1" thickBot="1">
      <c r="A7" s="128"/>
      <c r="B7" s="129" t="s">
        <v>46</v>
      </c>
      <c r="C7" s="130"/>
      <c r="D7" s="130"/>
      <c r="E7" s="130"/>
      <c r="F7" s="130"/>
    </row>
    <row r="8" spans="1:6" s="198" customFormat="1" ht="12" customHeight="1" thickBot="1">
      <c r="A8" s="102" t="s">
        <v>9</v>
      </c>
      <c r="B8" s="131" t="s">
        <v>382</v>
      </c>
      <c r="C8" s="166">
        <f>SUM(C9:C18)</f>
        <v>1400</v>
      </c>
      <c r="D8" s="166">
        <f>SUM(D9:D18)</f>
        <v>496</v>
      </c>
      <c r="E8" s="166">
        <f>SUM(E9:E18)</f>
        <v>253</v>
      </c>
      <c r="F8" s="166">
        <f>SUM(F9:F18)</f>
        <v>749</v>
      </c>
    </row>
    <row r="9" spans="1:6" s="198" customFormat="1" ht="12" customHeight="1">
      <c r="A9" s="250" t="s">
        <v>75</v>
      </c>
      <c r="B9" s="7" t="s">
        <v>225</v>
      </c>
      <c r="C9" s="187"/>
      <c r="D9" s="187"/>
      <c r="E9" s="187"/>
      <c r="F9" s="187"/>
    </row>
    <row r="10" spans="1:6" s="198" customFormat="1" ht="12" customHeight="1">
      <c r="A10" s="251" t="s">
        <v>76</v>
      </c>
      <c r="B10" s="5" t="s">
        <v>226</v>
      </c>
      <c r="C10" s="282">
        <v>1100</v>
      </c>
      <c r="D10" s="282">
        <v>338</v>
      </c>
      <c r="E10" s="282">
        <v>168</v>
      </c>
      <c r="F10" s="282">
        <v>506</v>
      </c>
    </row>
    <row r="11" spans="1:6" s="198" customFormat="1" ht="12" customHeight="1">
      <c r="A11" s="251" t="s">
        <v>77</v>
      </c>
      <c r="B11" s="5" t="s">
        <v>227</v>
      </c>
      <c r="C11" s="282"/>
      <c r="D11" s="282"/>
      <c r="E11" s="282"/>
      <c r="F11" s="282"/>
    </row>
    <row r="12" spans="1:6" s="198" customFormat="1" ht="12" customHeight="1">
      <c r="A12" s="251" t="s">
        <v>78</v>
      </c>
      <c r="B12" s="5" t="s">
        <v>228</v>
      </c>
      <c r="C12" s="282">
        <v>300</v>
      </c>
      <c r="D12" s="282">
        <v>156</v>
      </c>
      <c r="E12" s="282">
        <v>85</v>
      </c>
      <c r="F12" s="282">
        <v>241</v>
      </c>
    </row>
    <row r="13" spans="1:6" s="198" customFormat="1" ht="12" customHeight="1">
      <c r="A13" s="251" t="s">
        <v>110</v>
      </c>
      <c r="B13" s="5" t="s">
        <v>229</v>
      </c>
      <c r="C13" s="282"/>
      <c r="D13" s="282"/>
      <c r="E13" s="282"/>
      <c r="F13" s="282"/>
    </row>
    <row r="14" spans="1:6" s="198" customFormat="1" ht="12" customHeight="1">
      <c r="A14" s="251" t="s">
        <v>79</v>
      </c>
      <c r="B14" s="5" t="s">
        <v>383</v>
      </c>
      <c r="C14" s="164"/>
      <c r="D14" s="164"/>
      <c r="E14" s="164"/>
      <c r="F14" s="164"/>
    </row>
    <row r="15" spans="1:6" s="198" customFormat="1" ht="12" customHeight="1">
      <c r="A15" s="251" t="s">
        <v>80</v>
      </c>
      <c r="B15" s="4" t="s">
        <v>384</v>
      </c>
      <c r="C15" s="164"/>
      <c r="D15" s="164"/>
      <c r="E15" s="164"/>
      <c r="F15" s="164"/>
    </row>
    <row r="16" spans="1:6" s="198" customFormat="1" ht="12" customHeight="1">
      <c r="A16" s="251" t="s">
        <v>87</v>
      </c>
      <c r="B16" s="5" t="s">
        <v>232</v>
      </c>
      <c r="C16" s="188"/>
      <c r="D16" s="188">
        <v>2</v>
      </c>
      <c r="E16" s="188"/>
      <c r="F16" s="188">
        <v>2</v>
      </c>
    </row>
    <row r="17" spans="1:6" s="260" customFormat="1" ht="12" customHeight="1">
      <c r="A17" s="251" t="s">
        <v>88</v>
      </c>
      <c r="B17" s="5" t="s">
        <v>233</v>
      </c>
      <c r="C17" s="164"/>
      <c r="D17" s="164"/>
      <c r="E17" s="164"/>
      <c r="F17" s="164"/>
    </row>
    <row r="18" spans="1:6" s="260" customFormat="1" ht="12" customHeight="1" thickBot="1">
      <c r="A18" s="251" t="s">
        <v>89</v>
      </c>
      <c r="B18" s="4" t="s">
        <v>234</v>
      </c>
      <c r="C18" s="165"/>
      <c r="D18" s="165"/>
      <c r="E18" s="165"/>
      <c r="F18" s="165"/>
    </row>
    <row r="19" spans="1:6" s="198" customFormat="1" ht="12" customHeight="1" thickBot="1">
      <c r="A19" s="102" t="s">
        <v>10</v>
      </c>
      <c r="B19" s="131" t="s">
        <v>385</v>
      </c>
      <c r="C19" s="166">
        <f>SUM(C20:C22)</f>
        <v>0</v>
      </c>
      <c r="D19" s="166">
        <f>SUM(D20:D22)</f>
        <v>350</v>
      </c>
      <c r="E19" s="166">
        <f>SUM(E20:E22)</f>
        <v>0</v>
      </c>
      <c r="F19" s="166">
        <f>SUM(F20:F22)</f>
        <v>350</v>
      </c>
    </row>
    <row r="20" spans="1:6" s="260" customFormat="1" ht="12" customHeight="1">
      <c r="A20" s="251" t="s">
        <v>81</v>
      </c>
      <c r="B20" s="6" t="s">
        <v>200</v>
      </c>
      <c r="C20" s="164"/>
      <c r="D20" s="164"/>
      <c r="E20" s="164"/>
      <c r="F20" s="164"/>
    </row>
    <row r="21" spans="1:6" s="260" customFormat="1" ht="12" customHeight="1">
      <c r="A21" s="251" t="s">
        <v>82</v>
      </c>
      <c r="B21" s="5" t="s">
        <v>386</v>
      </c>
      <c r="C21" s="164"/>
      <c r="D21" s="164"/>
      <c r="E21" s="164"/>
      <c r="F21" s="164"/>
    </row>
    <row r="22" spans="1:6" s="260" customFormat="1" ht="12" customHeight="1">
      <c r="A22" s="251" t="s">
        <v>83</v>
      </c>
      <c r="B22" s="5" t="s">
        <v>387</v>
      </c>
      <c r="C22" s="164"/>
      <c r="D22" s="164">
        <v>350</v>
      </c>
      <c r="E22" s="164"/>
      <c r="F22" s="164">
        <v>350</v>
      </c>
    </row>
    <row r="23" spans="1:6" s="260" customFormat="1" ht="12" customHeight="1" thickBot="1">
      <c r="A23" s="251" t="s">
        <v>84</v>
      </c>
      <c r="B23" s="5" t="s">
        <v>2</v>
      </c>
      <c r="C23" s="164"/>
      <c r="D23" s="164"/>
      <c r="E23" s="164"/>
      <c r="F23" s="164"/>
    </row>
    <row r="24" spans="1:6" s="260" customFormat="1" ht="12" customHeight="1" thickBot="1">
      <c r="A24" s="105" t="s">
        <v>11</v>
      </c>
      <c r="B24" s="63" t="s">
        <v>125</v>
      </c>
      <c r="C24" s="174"/>
      <c r="D24" s="174"/>
      <c r="E24" s="174"/>
      <c r="F24" s="174"/>
    </row>
    <row r="25" spans="1:6" s="260" customFormat="1" ht="12" customHeight="1" thickBot="1">
      <c r="A25" s="105" t="s">
        <v>12</v>
      </c>
      <c r="B25" s="63" t="s">
        <v>388</v>
      </c>
      <c r="C25" s="166">
        <f>+C26+C27</f>
        <v>0</v>
      </c>
      <c r="D25" s="166">
        <f>+D26+D27</f>
        <v>0</v>
      </c>
      <c r="E25" s="166">
        <f>+E26+E27</f>
        <v>0</v>
      </c>
      <c r="F25" s="166">
        <f>+F26+F27</f>
        <v>0</v>
      </c>
    </row>
    <row r="26" spans="1:6" s="260" customFormat="1" ht="12" customHeight="1">
      <c r="A26" s="252" t="s">
        <v>210</v>
      </c>
      <c r="B26" s="253" t="s">
        <v>386</v>
      </c>
      <c r="C26" s="47"/>
      <c r="D26" s="47"/>
      <c r="E26" s="47"/>
      <c r="F26" s="47"/>
    </row>
    <row r="27" spans="1:6" s="260" customFormat="1" ht="12" customHeight="1">
      <c r="A27" s="252" t="s">
        <v>213</v>
      </c>
      <c r="B27" s="254" t="s">
        <v>389</v>
      </c>
      <c r="C27" s="167"/>
      <c r="D27" s="167"/>
      <c r="E27" s="167"/>
      <c r="F27" s="167"/>
    </row>
    <row r="28" spans="1:6" s="260" customFormat="1" ht="12" customHeight="1" thickBot="1">
      <c r="A28" s="251" t="s">
        <v>214</v>
      </c>
      <c r="B28" s="255" t="s">
        <v>390</v>
      </c>
      <c r="C28" s="50"/>
      <c r="D28" s="50"/>
      <c r="E28" s="50"/>
      <c r="F28" s="50"/>
    </row>
    <row r="29" spans="1:6" s="260" customFormat="1" ht="12" customHeight="1" thickBot="1">
      <c r="A29" s="105" t="s">
        <v>13</v>
      </c>
      <c r="B29" s="63" t="s">
        <v>391</v>
      </c>
      <c r="C29" s="166">
        <f>+C30+C31+C32</f>
        <v>0</v>
      </c>
      <c r="D29" s="166">
        <f>+D30+D31+D32</f>
        <v>0</v>
      </c>
      <c r="E29" s="166">
        <f>+E30+E31+E32</f>
        <v>0</v>
      </c>
      <c r="F29" s="166">
        <f>+F30+F31+F32</f>
        <v>0</v>
      </c>
    </row>
    <row r="30" spans="1:6" s="260" customFormat="1" ht="12" customHeight="1">
      <c r="A30" s="252" t="s">
        <v>68</v>
      </c>
      <c r="B30" s="253" t="s">
        <v>239</v>
      </c>
      <c r="C30" s="47"/>
      <c r="D30" s="47"/>
      <c r="E30" s="47"/>
      <c r="F30" s="47"/>
    </row>
    <row r="31" spans="1:6" s="260" customFormat="1" ht="12" customHeight="1">
      <c r="A31" s="252" t="s">
        <v>69</v>
      </c>
      <c r="B31" s="254" t="s">
        <v>240</v>
      </c>
      <c r="C31" s="167"/>
      <c r="D31" s="167"/>
      <c r="E31" s="167"/>
      <c r="F31" s="167"/>
    </row>
    <row r="32" spans="1:6" s="260" customFormat="1" ht="12" customHeight="1" thickBot="1">
      <c r="A32" s="251" t="s">
        <v>70</v>
      </c>
      <c r="B32" s="65" t="s">
        <v>241</v>
      </c>
      <c r="C32" s="50"/>
      <c r="D32" s="50"/>
      <c r="E32" s="50"/>
      <c r="F32" s="50"/>
    </row>
    <row r="33" spans="1:6" s="198" customFormat="1" ht="12" customHeight="1" thickBot="1">
      <c r="A33" s="105" t="s">
        <v>14</v>
      </c>
      <c r="B33" s="63" t="s">
        <v>350</v>
      </c>
      <c r="C33" s="174"/>
      <c r="D33" s="174"/>
      <c r="E33" s="174"/>
      <c r="F33" s="174"/>
    </row>
    <row r="34" spans="1:6" s="198" customFormat="1" ht="12" customHeight="1" thickBot="1">
      <c r="A34" s="105" t="s">
        <v>15</v>
      </c>
      <c r="B34" s="63" t="s">
        <v>392</v>
      </c>
      <c r="C34" s="189"/>
      <c r="D34" s="189"/>
      <c r="E34" s="189"/>
      <c r="F34" s="189"/>
    </row>
    <row r="35" spans="1:6" s="198" customFormat="1" ht="12" customHeight="1" thickBot="1">
      <c r="A35" s="102" t="s">
        <v>16</v>
      </c>
      <c r="B35" s="63" t="s">
        <v>393</v>
      </c>
      <c r="C35" s="190">
        <f>+C8+C19+C24+C25+C29+C33+C34</f>
        <v>1400</v>
      </c>
      <c r="D35" s="190">
        <f>+D8+D19+D24+D25+D29+D33+D34</f>
        <v>846</v>
      </c>
      <c r="E35" s="190">
        <f>+E8+E19+E24+E25+E29+E33+E34</f>
        <v>253</v>
      </c>
      <c r="F35" s="190">
        <f>+F8+F19+F24+F25+F29+F33+F34</f>
        <v>1099</v>
      </c>
    </row>
    <row r="36" spans="1:6" s="198" customFormat="1" ht="12" customHeight="1" thickBot="1">
      <c r="A36" s="132" t="s">
        <v>17</v>
      </c>
      <c r="B36" s="63" t="s">
        <v>394</v>
      </c>
      <c r="C36" s="190">
        <f>+C37+C38+C39</f>
        <v>13489</v>
      </c>
      <c r="D36" s="190">
        <f>+D37+D38+D39</f>
        <v>18452</v>
      </c>
      <c r="E36" s="190">
        <f>+E37+E38+E39</f>
        <v>606</v>
      </c>
      <c r="F36" s="190">
        <f>+F37+F38+F39</f>
        <v>19058</v>
      </c>
    </row>
    <row r="37" spans="1:6" s="198" customFormat="1" ht="12" customHeight="1">
      <c r="A37" s="252" t="s">
        <v>395</v>
      </c>
      <c r="B37" s="253" t="s">
        <v>174</v>
      </c>
      <c r="C37" s="47">
        <v>708</v>
      </c>
      <c r="D37" s="47">
        <v>708</v>
      </c>
      <c r="E37" s="47">
        <v>13</v>
      </c>
      <c r="F37" s="47">
        <v>721</v>
      </c>
    </row>
    <row r="38" spans="1:6" s="198" customFormat="1" ht="12" customHeight="1">
      <c r="A38" s="252" t="s">
        <v>396</v>
      </c>
      <c r="B38" s="254" t="s">
        <v>3</v>
      </c>
      <c r="C38" s="167"/>
      <c r="D38" s="167"/>
      <c r="E38" s="167"/>
      <c r="F38" s="167"/>
    </row>
    <row r="39" spans="1:6" s="260" customFormat="1" ht="12" customHeight="1" thickBot="1">
      <c r="A39" s="251" t="s">
        <v>397</v>
      </c>
      <c r="B39" s="65" t="s">
        <v>398</v>
      </c>
      <c r="C39" s="283">
        <v>12781</v>
      </c>
      <c r="D39" s="283">
        <v>17744</v>
      </c>
      <c r="E39" s="283">
        <v>593</v>
      </c>
      <c r="F39" s="283">
        <v>18337</v>
      </c>
    </row>
    <row r="40" spans="1:6" s="260" customFormat="1" ht="15" customHeight="1" thickBot="1">
      <c r="A40" s="132" t="s">
        <v>18</v>
      </c>
      <c r="B40" s="133" t="s">
        <v>399</v>
      </c>
      <c r="C40" s="193">
        <f>+C35+C36</f>
        <v>14889</v>
      </c>
      <c r="D40" s="193">
        <f>+D35+D36</f>
        <v>19298</v>
      </c>
      <c r="E40" s="193">
        <f>+E35+E36</f>
        <v>859</v>
      </c>
      <c r="F40" s="193">
        <f>+F35+F36</f>
        <v>20157</v>
      </c>
    </row>
    <row r="41" spans="1:6" s="260" customFormat="1" ht="15" customHeight="1">
      <c r="A41" s="134"/>
      <c r="B41" s="135"/>
      <c r="C41" s="191"/>
      <c r="D41" s="191"/>
      <c r="E41" s="191"/>
      <c r="F41" s="191"/>
    </row>
    <row r="42" spans="1:6" ht="13.5" thickBot="1">
      <c r="A42" s="136"/>
      <c r="B42" s="137"/>
      <c r="C42" s="192"/>
      <c r="D42" s="192"/>
      <c r="E42" s="192"/>
      <c r="F42" s="192"/>
    </row>
    <row r="43" spans="1:6" s="259" customFormat="1" ht="16.5" customHeight="1" thickBot="1">
      <c r="A43" s="138"/>
      <c r="B43" s="139" t="s">
        <v>48</v>
      </c>
      <c r="C43" s="193"/>
      <c r="D43" s="193"/>
      <c r="E43" s="193"/>
      <c r="F43" s="193"/>
    </row>
    <row r="44" spans="1:6" s="261" customFormat="1" ht="12" customHeight="1" thickBot="1">
      <c r="A44" s="105" t="s">
        <v>9</v>
      </c>
      <c r="B44" s="63" t="s">
        <v>400</v>
      </c>
      <c r="C44" s="166">
        <f>SUM(C45:C49)</f>
        <v>14762</v>
      </c>
      <c r="D44" s="166">
        <f>SUM(D45:D49)</f>
        <v>19166</v>
      </c>
      <c r="E44" s="166">
        <f>SUM(E45:E49)</f>
        <v>660</v>
      </c>
      <c r="F44" s="166">
        <f>SUM(F45:F49)</f>
        <v>19826</v>
      </c>
    </row>
    <row r="45" spans="1:6" ht="12" customHeight="1">
      <c r="A45" s="251" t="s">
        <v>75</v>
      </c>
      <c r="B45" s="6" t="s">
        <v>39</v>
      </c>
      <c r="C45" s="47">
        <v>7900</v>
      </c>
      <c r="D45" s="47">
        <v>9500</v>
      </c>
      <c r="E45" s="314">
        <v>79</v>
      </c>
      <c r="F45" s="47">
        <v>9579</v>
      </c>
    </row>
    <row r="46" spans="1:6" ht="12" customHeight="1">
      <c r="A46" s="251" t="s">
        <v>76</v>
      </c>
      <c r="B46" s="5" t="s">
        <v>134</v>
      </c>
      <c r="C46" s="49">
        <v>2212</v>
      </c>
      <c r="D46" s="49">
        <v>2442</v>
      </c>
      <c r="E46" s="316">
        <v>133</v>
      </c>
      <c r="F46" s="49">
        <v>2575</v>
      </c>
    </row>
    <row r="47" spans="1:6" ht="12" customHeight="1">
      <c r="A47" s="251" t="s">
        <v>77</v>
      </c>
      <c r="B47" s="5" t="s">
        <v>103</v>
      </c>
      <c r="C47" s="49">
        <v>4650</v>
      </c>
      <c r="D47" s="49">
        <v>7224</v>
      </c>
      <c r="E47" s="49">
        <v>448</v>
      </c>
      <c r="F47" s="49">
        <v>7672</v>
      </c>
    </row>
    <row r="48" spans="1:6" ht="12" customHeight="1">
      <c r="A48" s="251" t="s">
        <v>78</v>
      </c>
      <c r="B48" s="5" t="s">
        <v>135</v>
      </c>
      <c r="C48" s="49"/>
      <c r="D48" s="49"/>
      <c r="E48" s="49"/>
      <c r="F48" s="49"/>
    </row>
    <row r="49" spans="1:6" ht="12" customHeight="1" thickBot="1">
      <c r="A49" s="251" t="s">
        <v>110</v>
      </c>
      <c r="B49" s="5" t="s">
        <v>136</v>
      </c>
      <c r="C49" s="49"/>
      <c r="D49" s="49"/>
      <c r="E49" s="49"/>
      <c r="F49" s="49"/>
    </row>
    <row r="50" spans="1:6" ht="12" customHeight="1" thickBot="1">
      <c r="A50" s="105" t="s">
        <v>10</v>
      </c>
      <c r="B50" s="63" t="s">
        <v>401</v>
      </c>
      <c r="C50" s="166">
        <f>SUM(C51:C53)</f>
        <v>127</v>
      </c>
      <c r="D50" s="166">
        <f>SUM(D51:D53)</f>
        <v>132</v>
      </c>
      <c r="E50" s="166">
        <f>SUM(E51:E53)</f>
        <v>199</v>
      </c>
      <c r="F50" s="166">
        <f>SUM(F51:F53)</f>
        <v>331</v>
      </c>
    </row>
    <row r="51" spans="1:6" s="261" customFormat="1" ht="12" customHeight="1">
      <c r="A51" s="251" t="s">
        <v>81</v>
      </c>
      <c r="B51" s="6" t="s">
        <v>164</v>
      </c>
      <c r="C51" s="47">
        <v>127</v>
      </c>
      <c r="D51" s="47">
        <v>132</v>
      </c>
      <c r="E51" s="47">
        <v>199</v>
      </c>
      <c r="F51" s="47">
        <v>331</v>
      </c>
    </row>
    <row r="52" spans="1:6" ht="12" customHeight="1">
      <c r="A52" s="251" t="s">
        <v>82</v>
      </c>
      <c r="B52" s="5" t="s">
        <v>138</v>
      </c>
      <c r="C52" s="49"/>
      <c r="D52" s="49"/>
      <c r="E52" s="49"/>
      <c r="F52" s="49"/>
    </row>
    <row r="53" spans="1:6" ht="12" customHeight="1">
      <c r="A53" s="251" t="s">
        <v>83</v>
      </c>
      <c r="B53" s="5" t="s">
        <v>49</v>
      </c>
      <c r="C53" s="49"/>
      <c r="D53" s="49"/>
      <c r="E53" s="49"/>
      <c r="F53" s="49"/>
    </row>
    <row r="54" spans="1:6" ht="12" customHeight="1" thickBot="1">
      <c r="A54" s="251" t="s">
        <v>84</v>
      </c>
      <c r="B54" s="5" t="s">
        <v>4</v>
      </c>
      <c r="C54" s="49"/>
      <c r="D54" s="49"/>
      <c r="E54" s="49"/>
      <c r="F54" s="49"/>
    </row>
    <row r="55" spans="1:6" ht="15" customHeight="1" thickBot="1">
      <c r="A55" s="105" t="s">
        <v>11</v>
      </c>
      <c r="B55" s="140" t="s">
        <v>402</v>
      </c>
      <c r="C55" s="194">
        <f>+C44+C50</f>
        <v>14889</v>
      </c>
      <c r="D55" s="194">
        <f>+D44+D50</f>
        <v>19298</v>
      </c>
      <c r="E55" s="194">
        <f>+E44+E50</f>
        <v>859</v>
      </c>
      <c r="F55" s="194">
        <f>+F44+F50</f>
        <v>20157</v>
      </c>
    </row>
    <row r="56" spans="3:6" ht="13.5" thickBot="1">
      <c r="C56" s="195"/>
      <c r="D56" s="195"/>
      <c r="E56" s="195"/>
      <c r="F56" s="195"/>
    </row>
    <row r="57" spans="1:6" ht="15" customHeight="1" thickBot="1">
      <c r="A57" s="143" t="s">
        <v>157</v>
      </c>
      <c r="B57" s="144"/>
      <c r="C57" s="62">
        <v>6</v>
      </c>
      <c r="D57" s="62">
        <v>6</v>
      </c>
      <c r="E57" s="62"/>
      <c r="F57" s="62">
        <v>6</v>
      </c>
    </row>
    <row r="58" spans="1:6" ht="14.25" customHeight="1" thickBot="1">
      <c r="A58" s="143" t="s">
        <v>158</v>
      </c>
      <c r="B58" s="144"/>
      <c r="C58" s="62"/>
      <c r="D58" s="62"/>
      <c r="E58" s="62"/>
      <c r="F58" s="6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view="pageLayout" zoomScaleNormal="120" workbookViewId="0" topLeftCell="A1">
      <selection activeCell="D2" sqref="D2:E2"/>
    </sheetView>
  </sheetViews>
  <sheetFormatPr defaultColWidth="9.00390625" defaultRowHeight="12.75"/>
  <cols>
    <col min="1" max="1" width="13.875" style="141" customWidth="1"/>
    <col min="2" max="2" width="49.50390625" style="142" customWidth="1"/>
    <col min="3" max="3" width="12.625" style="142" customWidth="1"/>
    <col min="4" max="4" width="12.875" style="142" customWidth="1"/>
    <col min="5" max="5" width="13.125" style="142" customWidth="1"/>
    <col min="6" max="6" width="12.875" style="142" customWidth="1"/>
    <col min="7" max="16384" width="9.375" style="142" customWidth="1"/>
  </cols>
  <sheetData>
    <row r="1" spans="1:6" s="122" customFormat="1" ht="21" customHeight="1" thickBot="1">
      <c r="A1" s="121"/>
      <c r="B1" s="123"/>
      <c r="C1" s="256" t="s">
        <v>777</v>
      </c>
      <c r="D1" s="256" t="s">
        <v>466</v>
      </c>
      <c r="E1" s="256" t="s">
        <v>466</v>
      </c>
      <c r="F1" s="256" t="s">
        <v>466</v>
      </c>
    </row>
    <row r="2" spans="1:6" s="257" customFormat="1" ht="36">
      <c r="A2" s="212" t="s">
        <v>155</v>
      </c>
      <c r="B2" s="181" t="s">
        <v>416</v>
      </c>
      <c r="C2" s="196"/>
      <c r="D2" s="196"/>
      <c r="E2" s="196"/>
      <c r="F2" s="196" t="s">
        <v>53</v>
      </c>
    </row>
    <row r="3" spans="1:6" s="257" customFormat="1" ht="24.75" thickBot="1">
      <c r="A3" s="249" t="s">
        <v>154</v>
      </c>
      <c r="B3" s="182" t="s">
        <v>381</v>
      </c>
      <c r="C3" s="197"/>
      <c r="D3" s="197"/>
      <c r="E3" s="197"/>
      <c r="F3" s="197" t="s">
        <v>52</v>
      </c>
    </row>
    <row r="4" spans="1:6" s="258" customFormat="1" ht="15.75" customHeight="1" thickBot="1">
      <c r="A4" s="125"/>
      <c r="B4" s="125"/>
      <c r="C4" s="126"/>
      <c r="D4" s="126"/>
      <c r="E4" s="126"/>
      <c r="F4" s="126" t="s">
        <v>44</v>
      </c>
    </row>
    <row r="5" spans="1:6" ht="36.75" thickBot="1">
      <c r="A5" s="213" t="s">
        <v>156</v>
      </c>
      <c r="B5" s="127" t="s">
        <v>45</v>
      </c>
      <c r="C5" s="185" t="s">
        <v>470</v>
      </c>
      <c r="D5" s="185" t="s">
        <v>472</v>
      </c>
      <c r="E5" s="185" t="s">
        <v>471</v>
      </c>
      <c r="F5" s="185" t="s">
        <v>472</v>
      </c>
    </row>
    <row r="6" spans="1:6" s="259" customFormat="1" ht="12.75" customHeight="1" thickBot="1">
      <c r="A6" s="102">
        <v>1</v>
      </c>
      <c r="B6" s="103">
        <v>2</v>
      </c>
      <c r="C6" s="104">
        <v>3</v>
      </c>
      <c r="D6" s="104">
        <v>4</v>
      </c>
      <c r="E6" s="104">
        <v>5</v>
      </c>
      <c r="F6" s="104">
        <v>6</v>
      </c>
    </row>
    <row r="7" spans="1:6" s="259" customFormat="1" ht="15.75" customHeight="1" thickBot="1">
      <c r="A7" s="128"/>
      <c r="B7" s="129" t="s">
        <v>46</v>
      </c>
      <c r="C7" s="130"/>
      <c r="D7" s="130"/>
      <c r="E7" s="130"/>
      <c r="F7" s="130"/>
    </row>
    <row r="8" spans="1:6" s="198" customFormat="1" ht="12" customHeight="1" thickBot="1">
      <c r="A8" s="102" t="s">
        <v>9</v>
      </c>
      <c r="B8" s="131" t="s">
        <v>382</v>
      </c>
      <c r="C8" s="166">
        <f>SUM(C9:C18)</f>
        <v>457</v>
      </c>
      <c r="D8" s="166">
        <f>SUM(D9:D18)</f>
        <v>457</v>
      </c>
      <c r="E8" s="166">
        <f>SUM(E9:E18)</f>
        <v>320</v>
      </c>
      <c r="F8" s="166">
        <f>SUM(F9:F18)</f>
        <v>777</v>
      </c>
    </row>
    <row r="9" spans="1:6" s="198" customFormat="1" ht="12" customHeight="1">
      <c r="A9" s="250" t="s">
        <v>75</v>
      </c>
      <c r="B9" s="7" t="s">
        <v>225</v>
      </c>
      <c r="C9" s="187">
        <v>50</v>
      </c>
      <c r="D9" s="187">
        <v>50</v>
      </c>
      <c r="E9" s="187"/>
      <c r="F9" s="187">
        <v>50</v>
      </c>
    </row>
    <row r="10" spans="1:6" s="198" customFormat="1" ht="12" customHeight="1">
      <c r="A10" s="251" t="s">
        <v>76</v>
      </c>
      <c r="B10" s="5" t="s">
        <v>226</v>
      </c>
      <c r="C10" s="164">
        <v>400</v>
      </c>
      <c r="D10" s="164">
        <v>400</v>
      </c>
      <c r="E10" s="164">
        <v>320</v>
      </c>
      <c r="F10" s="164">
        <v>720</v>
      </c>
    </row>
    <row r="11" spans="1:6" s="198" customFormat="1" ht="12" customHeight="1">
      <c r="A11" s="251" t="s">
        <v>77</v>
      </c>
      <c r="B11" s="5" t="s">
        <v>227</v>
      </c>
      <c r="C11" s="164"/>
      <c r="D11" s="164"/>
      <c r="E11" s="164"/>
      <c r="F11" s="164"/>
    </row>
    <row r="12" spans="1:6" s="198" customFormat="1" ht="12" customHeight="1">
      <c r="A12" s="251" t="s">
        <v>78</v>
      </c>
      <c r="B12" s="5" t="s">
        <v>228</v>
      </c>
      <c r="C12" s="164"/>
      <c r="D12" s="164"/>
      <c r="E12" s="164"/>
      <c r="F12" s="164"/>
    </row>
    <row r="13" spans="1:6" s="198" customFormat="1" ht="12" customHeight="1">
      <c r="A13" s="251" t="s">
        <v>110</v>
      </c>
      <c r="B13" s="5" t="s">
        <v>229</v>
      </c>
      <c r="C13" s="164"/>
      <c r="D13" s="164"/>
      <c r="E13" s="164"/>
      <c r="F13" s="164"/>
    </row>
    <row r="14" spans="1:6" s="198" customFormat="1" ht="12" customHeight="1">
      <c r="A14" s="251" t="s">
        <v>79</v>
      </c>
      <c r="B14" s="5" t="s">
        <v>383</v>
      </c>
      <c r="C14" s="164"/>
      <c r="D14" s="164"/>
      <c r="E14" s="164"/>
      <c r="F14" s="164"/>
    </row>
    <row r="15" spans="1:6" s="198" customFormat="1" ht="12" customHeight="1">
      <c r="A15" s="251" t="s">
        <v>80</v>
      </c>
      <c r="B15" s="4" t="s">
        <v>384</v>
      </c>
      <c r="C15" s="164"/>
      <c r="D15" s="164"/>
      <c r="E15" s="164"/>
      <c r="F15" s="164"/>
    </row>
    <row r="16" spans="1:6" s="198" customFormat="1" ht="12" customHeight="1">
      <c r="A16" s="251" t="s">
        <v>87</v>
      </c>
      <c r="B16" s="5" t="s">
        <v>232</v>
      </c>
      <c r="C16" s="188">
        <v>3</v>
      </c>
      <c r="D16" s="188">
        <v>3</v>
      </c>
      <c r="E16" s="188"/>
      <c r="F16" s="188">
        <v>3</v>
      </c>
    </row>
    <row r="17" spans="1:6" s="260" customFormat="1" ht="12" customHeight="1">
      <c r="A17" s="251" t="s">
        <v>88</v>
      </c>
      <c r="B17" s="5" t="s">
        <v>233</v>
      </c>
      <c r="C17" s="164"/>
      <c r="D17" s="164"/>
      <c r="E17" s="164"/>
      <c r="F17" s="164"/>
    </row>
    <row r="18" spans="1:6" s="260" customFormat="1" ht="12" customHeight="1" thickBot="1">
      <c r="A18" s="251" t="s">
        <v>89</v>
      </c>
      <c r="B18" s="4" t="s">
        <v>234</v>
      </c>
      <c r="C18" s="165">
        <v>4</v>
      </c>
      <c r="D18" s="165">
        <v>4</v>
      </c>
      <c r="E18" s="165"/>
      <c r="F18" s="165">
        <v>4</v>
      </c>
    </row>
    <row r="19" spans="1:6" s="198" customFormat="1" ht="24.75" customHeight="1" thickBot="1">
      <c r="A19" s="102" t="s">
        <v>10</v>
      </c>
      <c r="B19" s="131" t="s">
        <v>385</v>
      </c>
      <c r="C19" s="166">
        <f>SUM(C20:C22)</f>
        <v>0</v>
      </c>
      <c r="D19" s="166">
        <f>SUM(D20:D22)</f>
        <v>0</v>
      </c>
      <c r="E19" s="166">
        <f>SUM(E20:E22)</f>
        <v>0</v>
      </c>
      <c r="F19" s="166">
        <f>SUM(F20:F22)</f>
        <v>0</v>
      </c>
    </row>
    <row r="20" spans="1:6" s="260" customFormat="1" ht="12" customHeight="1">
      <c r="A20" s="251" t="s">
        <v>81</v>
      </c>
      <c r="B20" s="6" t="s">
        <v>200</v>
      </c>
      <c r="C20" s="164"/>
      <c r="D20" s="164"/>
      <c r="E20" s="164"/>
      <c r="F20" s="164"/>
    </row>
    <row r="21" spans="1:6" s="260" customFormat="1" ht="20.25" customHeight="1">
      <c r="A21" s="251" t="s">
        <v>82</v>
      </c>
      <c r="B21" s="5" t="s">
        <v>386</v>
      </c>
      <c r="C21" s="164"/>
      <c r="D21" s="164"/>
      <c r="E21" s="164"/>
      <c r="F21" s="164"/>
    </row>
    <row r="22" spans="1:6" s="260" customFormat="1" ht="19.5" customHeight="1">
      <c r="A22" s="251" t="s">
        <v>83</v>
      </c>
      <c r="B22" s="5" t="s">
        <v>387</v>
      </c>
      <c r="C22" s="164"/>
      <c r="D22" s="164"/>
      <c r="E22" s="164"/>
      <c r="F22" s="164"/>
    </row>
    <row r="23" spans="1:6" s="260" customFormat="1" ht="12" customHeight="1" thickBot="1">
      <c r="A23" s="251" t="s">
        <v>84</v>
      </c>
      <c r="B23" s="5" t="s">
        <v>2</v>
      </c>
      <c r="C23" s="164"/>
      <c r="D23" s="164"/>
      <c r="E23" s="164"/>
      <c r="F23" s="164"/>
    </row>
    <row r="24" spans="1:6" s="260" customFormat="1" ht="12" customHeight="1" thickBot="1">
      <c r="A24" s="105" t="s">
        <v>11</v>
      </c>
      <c r="B24" s="63" t="s">
        <v>125</v>
      </c>
      <c r="C24" s="174"/>
      <c r="D24" s="174"/>
      <c r="E24" s="174"/>
      <c r="F24" s="174"/>
    </row>
    <row r="25" spans="1:6" s="260" customFormat="1" ht="24.75" customHeight="1" thickBot="1">
      <c r="A25" s="105" t="s">
        <v>12</v>
      </c>
      <c r="B25" s="63" t="s">
        <v>388</v>
      </c>
      <c r="C25" s="166">
        <f>+C26+C27</f>
        <v>0</v>
      </c>
      <c r="D25" s="166">
        <f>+D26+D27</f>
        <v>0</v>
      </c>
      <c r="E25" s="166">
        <f>+E26+E27</f>
        <v>0</v>
      </c>
      <c r="F25" s="166">
        <f>+F26+F27</f>
        <v>0</v>
      </c>
    </row>
    <row r="26" spans="1:6" s="260" customFormat="1" ht="24.75" customHeight="1">
      <c r="A26" s="252" t="s">
        <v>210</v>
      </c>
      <c r="B26" s="253" t="s">
        <v>386</v>
      </c>
      <c r="C26" s="47"/>
      <c r="D26" s="47"/>
      <c r="E26" s="47"/>
      <c r="F26" s="47"/>
    </row>
    <row r="27" spans="1:6" s="260" customFormat="1" ht="21" customHeight="1">
      <c r="A27" s="252" t="s">
        <v>213</v>
      </c>
      <c r="B27" s="254" t="s">
        <v>389</v>
      </c>
      <c r="C27" s="167"/>
      <c r="D27" s="167"/>
      <c r="E27" s="167"/>
      <c r="F27" s="167"/>
    </row>
    <row r="28" spans="1:6" s="260" customFormat="1" ht="12" customHeight="1" thickBot="1">
      <c r="A28" s="251" t="s">
        <v>214</v>
      </c>
      <c r="B28" s="255" t="s">
        <v>390</v>
      </c>
      <c r="C28" s="50"/>
      <c r="D28" s="50"/>
      <c r="E28" s="50"/>
      <c r="F28" s="50"/>
    </row>
    <row r="29" spans="1:6" s="260" customFormat="1" ht="12" customHeight="1" thickBot="1">
      <c r="A29" s="105" t="s">
        <v>13</v>
      </c>
      <c r="B29" s="63" t="s">
        <v>391</v>
      </c>
      <c r="C29" s="166">
        <f>+C30+C31+C32</f>
        <v>0</v>
      </c>
      <c r="D29" s="166">
        <f>+D30+D31+D32</f>
        <v>0</v>
      </c>
      <c r="E29" s="166">
        <f>+E30+E31+E32</f>
        <v>0</v>
      </c>
      <c r="F29" s="166">
        <f>+F30+F31+F32</f>
        <v>0</v>
      </c>
    </row>
    <row r="30" spans="1:6" s="260" customFormat="1" ht="12" customHeight="1">
      <c r="A30" s="252" t="s">
        <v>68</v>
      </c>
      <c r="B30" s="253" t="s">
        <v>239</v>
      </c>
      <c r="C30" s="47"/>
      <c r="D30" s="47"/>
      <c r="E30" s="47"/>
      <c r="F30" s="47"/>
    </row>
    <row r="31" spans="1:6" s="260" customFormat="1" ht="12" customHeight="1">
      <c r="A31" s="252" t="s">
        <v>69</v>
      </c>
      <c r="B31" s="254" t="s">
        <v>240</v>
      </c>
      <c r="C31" s="167"/>
      <c r="D31" s="167"/>
      <c r="E31" s="167"/>
      <c r="F31" s="167"/>
    </row>
    <row r="32" spans="1:6" s="260" customFormat="1" ht="12" customHeight="1" thickBot="1">
      <c r="A32" s="251" t="s">
        <v>70</v>
      </c>
      <c r="B32" s="65" t="s">
        <v>241</v>
      </c>
      <c r="C32" s="50"/>
      <c r="D32" s="50"/>
      <c r="E32" s="50"/>
      <c r="F32" s="50"/>
    </row>
    <row r="33" spans="1:6" s="198" customFormat="1" ht="12" customHeight="1" thickBot="1">
      <c r="A33" s="105" t="s">
        <v>14</v>
      </c>
      <c r="B33" s="63" t="s">
        <v>350</v>
      </c>
      <c r="C33" s="174"/>
      <c r="D33" s="174"/>
      <c r="E33" s="174"/>
      <c r="F33" s="174"/>
    </row>
    <row r="34" spans="1:6" s="198" customFormat="1" ht="12" customHeight="1" thickBot="1">
      <c r="A34" s="105" t="s">
        <v>15</v>
      </c>
      <c r="B34" s="63" t="s">
        <v>392</v>
      </c>
      <c r="C34" s="189"/>
      <c r="D34" s="189"/>
      <c r="E34" s="189"/>
      <c r="F34" s="189"/>
    </row>
    <row r="35" spans="1:6" s="198" customFormat="1" ht="12" customHeight="1" thickBot="1">
      <c r="A35" s="102" t="s">
        <v>16</v>
      </c>
      <c r="B35" s="63" t="s">
        <v>393</v>
      </c>
      <c r="C35" s="190">
        <f>+C8+C19+C24+C25+C29+C33+C34</f>
        <v>457</v>
      </c>
      <c r="D35" s="190">
        <f>+D8+D19+D24+D25+D29+D33+D34</f>
        <v>457</v>
      </c>
      <c r="E35" s="190">
        <f>+E8+E19+E24+E25+E29+E33+E34</f>
        <v>320</v>
      </c>
      <c r="F35" s="190">
        <f>+F8+F19+F24+F25+F29+F33+F34</f>
        <v>777</v>
      </c>
    </row>
    <row r="36" spans="1:6" s="198" customFormat="1" ht="12" customHeight="1" thickBot="1">
      <c r="A36" s="132" t="s">
        <v>17</v>
      </c>
      <c r="B36" s="63" t="s">
        <v>394</v>
      </c>
      <c r="C36" s="190">
        <f>+C37+C38+C39</f>
        <v>14631</v>
      </c>
      <c r="D36" s="190">
        <f>+D37+D38+D39</f>
        <v>15591</v>
      </c>
      <c r="E36" s="190">
        <f>+E37+E38+E39</f>
        <v>-985</v>
      </c>
      <c r="F36" s="190">
        <f>+F37+F38+F39</f>
        <v>14606</v>
      </c>
    </row>
    <row r="37" spans="1:6" s="198" customFormat="1" ht="12" customHeight="1">
      <c r="A37" s="252" t="s">
        <v>395</v>
      </c>
      <c r="B37" s="253" t="s">
        <v>174</v>
      </c>
      <c r="C37" s="47">
        <v>295</v>
      </c>
      <c r="D37" s="47">
        <v>295</v>
      </c>
      <c r="E37" s="47">
        <v>15</v>
      </c>
      <c r="F37" s="47">
        <v>310</v>
      </c>
    </row>
    <row r="38" spans="1:6" s="198" customFormat="1" ht="12" customHeight="1">
      <c r="A38" s="252" t="s">
        <v>396</v>
      </c>
      <c r="B38" s="254" t="s">
        <v>3</v>
      </c>
      <c r="C38" s="167"/>
      <c r="D38" s="167"/>
      <c r="E38" s="167"/>
      <c r="F38" s="167"/>
    </row>
    <row r="39" spans="1:6" s="260" customFormat="1" ht="23.25" customHeight="1" thickBot="1">
      <c r="A39" s="251" t="s">
        <v>397</v>
      </c>
      <c r="B39" s="65" t="s">
        <v>398</v>
      </c>
      <c r="C39" s="50">
        <v>14336</v>
      </c>
      <c r="D39" s="50">
        <v>15296</v>
      </c>
      <c r="E39" s="50">
        <v>-1000</v>
      </c>
      <c r="F39" s="50">
        <v>14296</v>
      </c>
    </row>
    <row r="40" spans="1:6" s="260" customFormat="1" ht="15" customHeight="1" thickBot="1">
      <c r="A40" s="132" t="s">
        <v>18</v>
      </c>
      <c r="B40" s="133" t="s">
        <v>399</v>
      </c>
      <c r="C40" s="193">
        <f>+C35+C36</f>
        <v>15088</v>
      </c>
      <c r="D40" s="193">
        <f>+D35+D36</f>
        <v>16048</v>
      </c>
      <c r="E40" s="193">
        <f>+E35+E36</f>
        <v>-665</v>
      </c>
      <c r="F40" s="193">
        <f>+F35+F36</f>
        <v>15383</v>
      </c>
    </row>
    <row r="41" spans="1:6" s="260" customFormat="1" ht="15" customHeight="1">
      <c r="A41" s="134"/>
      <c r="B41" s="135"/>
      <c r="C41" s="191"/>
      <c r="D41" s="191"/>
      <c r="E41" s="191"/>
      <c r="F41" s="191"/>
    </row>
    <row r="42" spans="1:6" ht="13.5" thickBot="1">
      <c r="A42" s="136"/>
      <c r="B42" s="137"/>
      <c r="C42" s="192"/>
      <c r="D42" s="192"/>
      <c r="E42" s="192"/>
      <c r="F42" s="192"/>
    </row>
    <row r="43" spans="1:6" s="259" customFormat="1" ht="16.5" customHeight="1" thickBot="1">
      <c r="A43" s="138"/>
      <c r="B43" s="139" t="s">
        <v>48</v>
      </c>
      <c r="C43" s="193"/>
      <c r="D43" s="193"/>
      <c r="E43" s="193"/>
      <c r="F43" s="193"/>
    </row>
    <row r="44" spans="1:6" s="261" customFormat="1" ht="12" customHeight="1" thickBot="1">
      <c r="A44" s="105" t="s">
        <v>9</v>
      </c>
      <c r="B44" s="63" t="s">
        <v>400</v>
      </c>
      <c r="C44" s="166">
        <f>SUM(C45:C49)</f>
        <v>14593</v>
      </c>
      <c r="D44" s="166">
        <f>SUM(D45:D49)</f>
        <v>15016</v>
      </c>
      <c r="E44" s="166">
        <f>SUM(E45:E49)</f>
        <v>-820</v>
      </c>
      <c r="F44" s="166">
        <f>SUM(F45:F49)</f>
        <v>14196</v>
      </c>
    </row>
    <row r="45" spans="1:6" ht="12" customHeight="1">
      <c r="A45" s="251" t="s">
        <v>75</v>
      </c>
      <c r="B45" s="6" t="s">
        <v>39</v>
      </c>
      <c r="C45" s="47">
        <v>5090</v>
      </c>
      <c r="D45" s="47">
        <v>5280</v>
      </c>
      <c r="E45" s="47">
        <v>-217</v>
      </c>
      <c r="F45" s="47">
        <v>5063</v>
      </c>
    </row>
    <row r="46" spans="1:6" ht="12" customHeight="1">
      <c r="A46" s="251" t="s">
        <v>76</v>
      </c>
      <c r="B46" s="5" t="s">
        <v>134</v>
      </c>
      <c r="C46" s="49">
        <v>1410</v>
      </c>
      <c r="D46" s="49">
        <v>1410</v>
      </c>
      <c r="E46" s="49">
        <v>-97</v>
      </c>
      <c r="F46" s="49">
        <v>1313</v>
      </c>
    </row>
    <row r="47" spans="1:6" ht="12" customHeight="1">
      <c r="A47" s="251" t="s">
        <v>77</v>
      </c>
      <c r="B47" s="5" t="s">
        <v>103</v>
      </c>
      <c r="C47" s="49">
        <v>8093</v>
      </c>
      <c r="D47" s="49">
        <v>8326</v>
      </c>
      <c r="E47" s="49">
        <v>-506</v>
      </c>
      <c r="F47" s="49">
        <v>7820</v>
      </c>
    </row>
    <row r="48" spans="1:6" ht="12" customHeight="1">
      <c r="A48" s="251" t="s">
        <v>78</v>
      </c>
      <c r="B48" s="5" t="s">
        <v>135</v>
      </c>
      <c r="C48" s="49"/>
      <c r="D48" s="49"/>
      <c r="E48" s="49"/>
      <c r="F48" s="49"/>
    </row>
    <row r="49" spans="1:6" ht="12" customHeight="1" thickBot="1">
      <c r="A49" s="251" t="s">
        <v>110</v>
      </c>
      <c r="B49" s="5" t="s">
        <v>136</v>
      </c>
      <c r="C49" s="49"/>
      <c r="D49" s="49"/>
      <c r="E49" s="49"/>
      <c r="F49" s="49"/>
    </row>
    <row r="50" spans="1:6" ht="12" customHeight="1" thickBot="1">
      <c r="A50" s="105" t="s">
        <v>10</v>
      </c>
      <c r="B50" s="63" t="s">
        <v>401</v>
      </c>
      <c r="C50" s="166">
        <f>SUM(C51:C53)</f>
        <v>495</v>
      </c>
      <c r="D50" s="166">
        <f>SUM(D51:D53)</f>
        <v>1032</v>
      </c>
      <c r="E50" s="166">
        <f>SUM(E51:E53)</f>
        <v>155</v>
      </c>
      <c r="F50" s="166">
        <f>SUM(F51:F53)</f>
        <v>1187</v>
      </c>
    </row>
    <row r="51" spans="1:6" s="261" customFormat="1" ht="12" customHeight="1">
      <c r="A51" s="251" t="s">
        <v>81</v>
      </c>
      <c r="B51" s="6" t="s">
        <v>164</v>
      </c>
      <c r="C51" s="47">
        <v>495</v>
      </c>
      <c r="D51" s="47">
        <v>1032</v>
      </c>
      <c r="E51" s="47">
        <v>155</v>
      </c>
      <c r="F51" s="47">
        <v>1187</v>
      </c>
    </row>
    <row r="52" spans="1:6" ht="12" customHeight="1">
      <c r="A52" s="251" t="s">
        <v>82</v>
      </c>
      <c r="B52" s="5" t="s">
        <v>138</v>
      </c>
      <c r="C52" s="49"/>
      <c r="D52" s="49"/>
      <c r="E52" s="49"/>
      <c r="F52" s="49"/>
    </row>
    <row r="53" spans="1:6" ht="12" customHeight="1">
      <c r="A53" s="251" t="s">
        <v>83</v>
      </c>
      <c r="B53" s="5" t="s">
        <v>49</v>
      </c>
      <c r="C53" s="49"/>
      <c r="D53" s="49"/>
      <c r="E53" s="49"/>
      <c r="F53" s="49"/>
    </row>
    <row r="54" spans="1:6" ht="21.75" customHeight="1" thickBot="1">
      <c r="A54" s="251" t="s">
        <v>84</v>
      </c>
      <c r="B54" s="5" t="s">
        <v>4</v>
      </c>
      <c r="C54" s="49"/>
      <c r="D54" s="49"/>
      <c r="E54" s="49"/>
      <c r="F54" s="49"/>
    </row>
    <row r="55" spans="1:6" ht="15" customHeight="1" thickBot="1">
      <c r="A55" s="105" t="s">
        <v>11</v>
      </c>
      <c r="B55" s="140" t="s">
        <v>402</v>
      </c>
      <c r="C55" s="194">
        <f>+C44+C50</f>
        <v>15088</v>
      </c>
      <c r="D55" s="194">
        <f>+D44+D50</f>
        <v>16048</v>
      </c>
      <c r="E55" s="194">
        <f>+E44+E50</f>
        <v>-665</v>
      </c>
      <c r="F55" s="194">
        <f>+F44+F50</f>
        <v>15383</v>
      </c>
    </row>
    <row r="56" spans="3:6" ht="13.5" thickBot="1">
      <c r="C56" s="195"/>
      <c r="D56" s="195"/>
      <c r="E56" s="195"/>
      <c r="F56" s="195"/>
    </row>
    <row r="57" spans="1:6" ht="15" customHeight="1" thickBot="1">
      <c r="A57" s="143" t="s">
        <v>157</v>
      </c>
      <c r="B57" s="144"/>
      <c r="C57" s="62">
        <v>2</v>
      </c>
      <c r="D57" s="62">
        <v>2</v>
      </c>
      <c r="E57" s="62"/>
      <c r="F57" s="62">
        <v>2</v>
      </c>
    </row>
    <row r="58" spans="1:6" ht="14.25" customHeight="1" thickBot="1">
      <c r="A58" s="143" t="s">
        <v>158</v>
      </c>
      <c r="B58" s="144"/>
      <c r="C58" s="62"/>
      <c r="D58" s="62"/>
      <c r="E58" s="62"/>
      <c r="F58" s="6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3"/>
  <sheetViews>
    <sheetView view="pageLayout" workbookViewId="0" topLeftCell="A1">
      <selection activeCell="M140" sqref="M140"/>
    </sheetView>
  </sheetViews>
  <sheetFormatPr defaultColWidth="5.375" defaultRowHeight="24.75" customHeight="1"/>
  <cols>
    <col min="1" max="1" width="5.375" style="354" customWidth="1"/>
    <col min="2" max="2" width="20.375" style="354" bestFit="1" customWidth="1"/>
    <col min="3" max="3" width="74.00390625" style="354" customWidth="1"/>
    <col min="4" max="4" width="11.375" style="354" bestFit="1" customWidth="1"/>
    <col min="5" max="255" width="9.375" style="418" customWidth="1"/>
    <col min="256" max="16384" width="5.375" style="418" customWidth="1"/>
  </cols>
  <sheetData>
    <row r="1" ht="12.75">
      <c r="D1" s="417" t="s">
        <v>508</v>
      </c>
    </row>
    <row r="2" spans="3:4" ht="12.75">
      <c r="C2" s="419" t="s">
        <v>50</v>
      </c>
      <c r="D2" s="420">
        <v>12459</v>
      </c>
    </row>
    <row r="3" spans="1:4" ht="12.75">
      <c r="A3" s="354" t="s">
        <v>9</v>
      </c>
      <c r="B3" s="355" t="s">
        <v>509</v>
      </c>
      <c r="C3" s="421" t="s">
        <v>510</v>
      </c>
      <c r="D3" s="422">
        <v>-120</v>
      </c>
    </row>
    <row r="4" spans="1:4" ht="12.75">
      <c r="A4" s="354" t="s">
        <v>10</v>
      </c>
      <c r="B4" s="355" t="s">
        <v>511</v>
      </c>
      <c r="C4" s="421" t="s">
        <v>512</v>
      </c>
      <c r="D4" s="422">
        <v>-100</v>
      </c>
    </row>
    <row r="5" spans="1:4" ht="12.75">
      <c r="A5" s="354" t="s">
        <v>11</v>
      </c>
      <c r="B5" s="355" t="s">
        <v>513</v>
      </c>
      <c r="C5" s="421" t="s">
        <v>514</v>
      </c>
      <c r="D5" s="422">
        <v>-25</v>
      </c>
    </row>
    <row r="6" spans="1:4" ht="12.75">
      <c r="A6" s="354" t="s">
        <v>12</v>
      </c>
      <c r="B6" s="355" t="s">
        <v>515</v>
      </c>
      <c r="C6" s="421" t="s">
        <v>516</v>
      </c>
      <c r="D6" s="422">
        <v>-700</v>
      </c>
    </row>
    <row r="7" spans="1:4" s="424" customFormat="1" ht="12.75">
      <c r="A7" s="355" t="s">
        <v>13</v>
      </c>
      <c r="B7" s="355" t="s">
        <v>517</v>
      </c>
      <c r="C7" s="421" t="s">
        <v>518</v>
      </c>
      <c r="D7" s="423">
        <v>-1694</v>
      </c>
    </row>
    <row r="8" spans="1:4" ht="12.75">
      <c r="A8" s="354" t="s">
        <v>14</v>
      </c>
      <c r="B8" s="355" t="s">
        <v>519</v>
      </c>
      <c r="C8" s="421" t="s">
        <v>520</v>
      </c>
      <c r="D8" s="422">
        <v>-430</v>
      </c>
    </row>
    <row r="9" spans="1:4" ht="12.75">
      <c r="A9" s="354" t="s">
        <v>15</v>
      </c>
      <c r="B9" s="355" t="s">
        <v>521</v>
      </c>
      <c r="C9" s="421" t="s">
        <v>522</v>
      </c>
      <c r="D9" s="422">
        <v>-647</v>
      </c>
    </row>
    <row r="10" spans="1:4" ht="12.75">
      <c r="A10" s="354" t="s">
        <v>16</v>
      </c>
      <c r="B10" s="355" t="s">
        <v>523</v>
      </c>
      <c r="C10" s="421" t="s">
        <v>524</v>
      </c>
      <c r="D10" s="422">
        <v>-200</v>
      </c>
    </row>
    <row r="11" spans="1:4" ht="15" customHeight="1">
      <c r="A11" s="354" t="s">
        <v>17</v>
      </c>
      <c r="B11" s="355" t="s">
        <v>525</v>
      </c>
      <c r="C11" s="421" t="s">
        <v>526</v>
      </c>
      <c r="D11" s="422">
        <v>-100</v>
      </c>
    </row>
    <row r="12" spans="1:4" ht="12.75">
      <c r="A12" s="354" t="s">
        <v>18</v>
      </c>
      <c r="B12" s="355" t="s">
        <v>527</v>
      </c>
      <c r="C12" s="421" t="s">
        <v>528</v>
      </c>
      <c r="D12" s="422">
        <v>-754</v>
      </c>
    </row>
    <row r="13" spans="1:4" s="424" customFormat="1" ht="12.75">
      <c r="A13" s="355" t="s">
        <v>19</v>
      </c>
      <c r="B13" s="355" t="s">
        <v>529</v>
      </c>
      <c r="C13" s="421" t="s">
        <v>518</v>
      </c>
      <c r="D13" s="423">
        <v>-368</v>
      </c>
    </row>
    <row r="14" spans="1:4" ht="12.75">
      <c r="A14" s="354" t="s">
        <v>20</v>
      </c>
      <c r="B14" s="355" t="s">
        <v>530</v>
      </c>
      <c r="C14" s="421" t="s">
        <v>531</v>
      </c>
      <c r="D14" s="422">
        <v>-375</v>
      </c>
    </row>
    <row r="15" spans="1:4" ht="12.75">
      <c r="A15" s="354" t="s">
        <v>21</v>
      </c>
      <c r="B15" s="355" t="s">
        <v>532</v>
      </c>
      <c r="C15" s="421" t="s">
        <v>533</v>
      </c>
      <c r="D15" s="422">
        <v>-308</v>
      </c>
    </row>
    <row r="16" spans="1:4" ht="12.75">
      <c r="A16" s="354" t="s">
        <v>22</v>
      </c>
      <c r="B16" s="355" t="s">
        <v>534</v>
      </c>
      <c r="C16" s="421" t="s">
        <v>535</v>
      </c>
      <c r="D16" s="422">
        <v>-300</v>
      </c>
    </row>
    <row r="17" spans="1:4" ht="12.75">
      <c r="A17" s="354" t="s">
        <v>23</v>
      </c>
      <c r="B17" s="355" t="s">
        <v>536</v>
      </c>
      <c r="C17" s="421" t="s">
        <v>537</v>
      </c>
      <c r="D17" s="422">
        <v>-646</v>
      </c>
    </row>
    <row r="18" spans="1:4" ht="12.75">
      <c r="A18" s="354" t="s">
        <v>24</v>
      </c>
      <c r="B18" s="355" t="s">
        <v>538</v>
      </c>
      <c r="C18" s="425" t="s">
        <v>539</v>
      </c>
      <c r="D18" s="422">
        <v>-1116</v>
      </c>
    </row>
    <row r="19" spans="1:4" ht="12.75">
      <c r="A19" s="354" t="s">
        <v>25</v>
      </c>
      <c r="B19" s="355" t="s">
        <v>540</v>
      </c>
      <c r="C19" s="421" t="s">
        <v>541</v>
      </c>
      <c r="D19" s="422">
        <v>-2484</v>
      </c>
    </row>
    <row r="20" spans="1:4" ht="12.75">
      <c r="A20" s="354" t="s">
        <v>26</v>
      </c>
      <c r="B20" s="355" t="s">
        <v>542</v>
      </c>
      <c r="C20" s="421" t="s">
        <v>543</v>
      </c>
      <c r="D20" s="422">
        <v>-1857</v>
      </c>
    </row>
    <row r="21" spans="1:4" ht="25.5">
      <c r="A21" s="354" t="s">
        <v>27</v>
      </c>
      <c r="B21" s="354" t="s">
        <v>544</v>
      </c>
      <c r="C21" s="425" t="s">
        <v>545</v>
      </c>
      <c r="D21" s="422">
        <v>-100</v>
      </c>
    </row>
    <row r="22" spans="1:4" ht="12.75">
      <c r="A22" s="354" t="s">
        <v>28</v>
      </c>
      <c r="B22" s="354" t="s">
        <v>546</v>
      </c>
      <c r="C22" s="425" t="s">
        <v>547</v>
      </c>
      <c r="D22" s="422">
        <v>-2900</v>
      </c>
    </row>
    <row r="23" spans="3:4" ht="25.5">
      <c r="C23" s="425" t="s">
        <v>548</v>
      </c>
      <c r="D23" s="422">
        <v>-4528</v>
      </c>
    </row>
    <row r="24" spans="1:4" ht="12.75">
      <c r="A24" s="354" t="s">
        <v>29</v>
      </c>
      <c r="B24" s="354" t="s">
        <v>549</v>
      </c>
      <c r="C24" s="425" t="s">
        <v>550</v>
      </c>
      <c r="D24" s="422">
        <v>-900</v>
      </c>
    </row>
    <row r="25" spans="1:4" s="424" customFormat="1" ht="12.75">
      <c r="A25" s="355" t="s">
        <v>30</v>
      </c>
      <c r="B25" s="355" t="s">
        <v>551</v>
      </c>
      <c r="C25" s="355" t="s">
        <v>552</v>
      </c>
      <c r="D25" s="423">
        <v>-251</v>
      </c>
    </row>
    <row r="26" spans="1:4" ht="12.75">
      <c r="A26" s="354" t="s">
        <v>31</v>
      </c>
      <c r="B26" s="425" t="s">
        <v>553</v>
      </c>
      <c r="C26" s="425" t="s">
        <v>554</v>
      </c>
      <c r="D26" s="423">
        <v>-790</v>
      </c>
    </row>
    <row r="27" spans="1:4" ht="12.75">
      <c r="A27" s="354" t="s">
        <v>32</v>
      </c>
      <c r="B27" s="425"/>
      <c r="C27" s="425" t="s">
        <v>555</v>
      </c>
      <c r="D27" s="423">
        <v>-795</v>
      </c>
    </row>
    <row r="28" spans="1:4" ht="12.75">
      <c r="A28" s="354" t="s">
        <v>33</v>
      </c>
      <c r="B28" s="425"/>
      <c r="C28" s="425" t="s">
        <v>556</v>
      </c>
      <c r="D28" s="423">
        <v>14374</v>
      </c>
    </row>
    <row r="29" spans="1:4" ht="12.75">
      <c r="A29" s="354" t="s">
        <v>34</v>
      </c>
      <c r="B29" s="425" t="s">
        <v>557</v>
      </c>
      <c r="C29" s="355" t="s">
        <v>558</v>
      </c>
      <c r="D29" s="423">
        <v>247</v>
      </c>
    </row>
    <row r="30" spans="1:4" ht="12.75">
      <c r="A30" s="354" t="s">
        <v>35</v>
      </c>
      <c r="B30" s="425"/>
      <c r="C30" s="436" t="s">
        <v>559</v>
      </c>
      <c r="D30" s="423">
        <v>1434</v>
      </c>
    </row>
    <row r="31" spans="1:4" ht="12.75">
      <c r="A31" s="354" t="s">
        <v>36</v>
      </c>
      <c r="B31" s="425" t="s">
        <v>560</v>
      </c>
      <c r="C31" s="436" t="s">
        <v>561</v>
      </c>
      <c r="D31" s="423">
        <v>-969</v>
      </c>
    </row>
    <row r="32" spans="1:4" ht="12.75">
      <c r="A32" s="354" t="s">
        <v>562</v>
      </c>
      <c r="B32" s="425" t="s">
        <v>563</v>
      </c>
      <c r="C32" s="421" t="s">
        <v>564</v>
      </c>
      <c r="D32" s="423">
        <v>8159</v>
      </c>
    </row>
    <row r="33" spans="1:4" ht="12.75">
      <c r="A33" s="354" t="s">
        <v>565</v>
      </c>
      <c r="B33" s="425" t="s">
        <v>566</v>
      </c>
      <c r="C33" s="421" t="s">
        <v>567</v>
      </c>
      <c r="D33" s="423">
        <v>-1040</v>
      </c>
    </row>
    <row r="34" spans="1:4" ht="12.75">
      <c r="A34" s="354" t="s">
        <v>568</v>
      </c>
      <c r="B34" s="425" t="s">
        <v>569</v>
      </c>
      <c r="C34" s="421" t="s">
        <v>570</v>
      </c>
      <c r="D34" s="423">
        <v>-250</v>
      </c>
    </row>
    <row r="35" spans="1:4" ht="12.75" customHeight="1">
      <c r="A35" s="354" t="s">
        <v>571</v>
      </c>
      <c r="B35" s="425" t="s">
        <v>572</v>
      </c>
      <c r="C35" s="421" t="s">
        <v>573</v>
      </c>
      <c r="D35" s="423">
        <v>-250</v>
      </c>
    </row>
    <row r="36" spans="1:4" ht="12.75">
      <c r="A36" s="354" t="s">
        <v>574</v>
      </c>
      <c r="B36" s="425" t="s">
        <v>575</v>
      </c>
      <c r="C36" s="421" t="s">
        <v>576</v>
      </c>
      <c r="D36" s="423">
        <v>-536</v>
      </c>
    </row>
    <row r="37" spans="1:4" ht="12.75">
      <c r="A37" s="354" t="s">
        <v>577</v>
      </c>
      <c r="B37" s="425" t="s">
        <v>578</v>
      </c>
      <c r="C37" s="421" t="s">
        <v>579</v>
      </c>
      <c r="D37" s="423">
        <v>-137</v>
      </c>
    </row>
    <row r="38" spans="1:4" ht="12.75">
      <c r="A38" s="354" t="s">
        <v>580</v>
      </c>
      <c r="B38" s="425" t="s">
        <v>581</v>
      </c>
      <c r="C38" s="421" t="s">
        <v>582</v>
      </c>
      <c r="D38" s="423">
        <v>-350</v>
      </c>
    </row>
    <row r="39" spans="1:4" ht="12.75">
      <c r="A39" s="354" t="s">
        <v>583</v>
      </c>
      <c r="B39" s="425" t="s">
        <v>584</v>
      </c>
      <c r="C39" s="421" t="s">
        <v>585</v>
      </c>
      <c r="D39" s="423">
        <v>-200</v>
      </c>
    </row>
    <row r="40" spans="1:4" ht="12.75">
      <c r="A40" s="354" t="s">
        <v>586</v>
      </c>
      <c r="B40" s="425" t="s">
        <v>587</v>
      </c>
      <c r="C40" s="421" t="s">
        <v>588</v>
      </c>
      <c r="D40" s="423">
        <v>-50</v>
      </c>
    </row>
    <row r="41" spans="1:4" ht="12.75">
      <c r="A41" s="354" t="s">
        <v>589</v>
      </c>
      <c r="B41" s="425" t="s">
        <v>590</v>
      </c>
      <c r="C41" s="421" t="s">
        <v>591</v>
      </c>
      <c r="D41" s="423">
        <v>-50</v>
      </c>
    </row>
    <row r="42" spans="1:4" ht="12.75">
      <c r="A42" s="354" t="s">
        <v>592</v>
      </c>
      <c r="B42" s="425" t="s">
        <v>593</v>
      </c>
      <c r="C42" s="421" t="s">
        <v>594</v>
      </c>
      <c r="D42" s="423">
        <v>-300</v>
      </c>
    </row>
    <row r="43" spans="1:4" ht="12.75">
      <c r="A43" s="354" t="s">
        <v>595</v>
      </c>
      <c r="B43" s="425" t="s">
        <v>596</v>
      </c>
      <c r="C43" s="421" t="s">
        <v>597</v>
      </c>
      <c r="D43" s="423">
        <v>-230</v>
      </c>
    </row>
    <row r="44" spans="1:4" ht="12.75">
      <c r="A44" s="354" t="s">
        <v>598</v>
      </c>
      <c r="B44" s="425" t="s">
        <v>599</v>
      </c>
      <c r="C44" s="421" t="s">
        <v>600</v>
      </c>
      <c r="D44" s="423">
        <v>-474</v>
      </c>
    </row>
    <row r="45" spans="1:4" ht="12.75" customHeight="1">
      <c r="A45" s="354" t="s">
        <v>601</v>
      </c>
      <c r="B45" s="425" t="s">
        <v>602</v>
      </c>
      <c r="C45" s="421" t="s">
        <v>603</v>
      </c>
      <c r="D45" s="423">
        <v>-115</v>
      </c>
    </row>
    <row r="46" spans="1:4" ht="12.75">
      <c r="A46" s="354" t="s">
        <v>604</v>
      </c>
      <c r="B46" s="425" t="s">
        <v>605</v>
      </c>
      <c r="C46" s="421" t="s">
        <v>606</v>
      </c>
      <c r="D46" s="423">
        <v>-15</v>
      </c>
    </row>
    <row r="47" spans="1:4" ht="12.75">
      <c r="A47" s="354" t="s">
        <v>607</v>
      </c>
      <c r="B47" s="425" t="s">
        <v>608</v>
      </c>
      <c r="C47" s="421" t="s">
        <v>609</v>
      </c>
      <c r="D47" s="423">
        <v>-1016</v>
      </c>
    </row>
    <row r="48" spans="1:4" ht="12.75">
      <c r="A48" s="354" t="s">
        <v>610</v>
      </c>
      <c r="B48" s="425" t="s">
        <v>611</v>
      </c>
      <c r="C48" s="421" t="s">
        <v>612</v>
      </c>
      <c r="D48" s="423">
        <v>-133</v>
      </c>
    </row>
    <row r="49" spans="1:4" ht="12.75">
      <c r="A49" s="354" t="s">
        <v>613</v>
      </c>
      <c r="B49" s="425" t="s">
        <v>614</v>
      </c>
      <c r="C49" s="421" t="s">
        <v>615</v>
      </c>
      <c r="D49" s="423">
        <v>-2000</v>
      </c>
    </row>
    <row r="50" spans="1:4" ht="12.75" customHeight="1">
      <c r="A50" s="354" t="s">
        <v>616</v>
      </c>
      <c r="B50" s="425" t="s">
        <v>614</v>
      </c>
      <c r="C50" s="421" t="s">
        <v>617</v>
      </c>
      <c r="D50" s="423">
        <v>-80</v>
      </c>
    </row>
    <row r="51" spans="1:4" ht="12.75">
      <c r="A51" s="354" t="s">
        <v>618</v>
      </c>
      <c r="B51" s="425" t="s">
        <v>619</v>
      </c>
      <c r="C51" s="421" t="s">
        <v>620</v>
      </c>
      <c r="D51" s="423">
        <v>-50</v>
      </c>
    </row>
    <row r="52" spans="1:4" ht="12.75">
      <c r="A52" s="354" t="s">
        <v>621</v>
      </c>
      <c r="B52" s="425" t="s">
        <v>622</v>
      </c>
      <c r="C52" s="421" t="s">
        <v>623</v>
      </c>
      <c r="D52" s="423">
        <v>-337</v>
      </c>
    </row>
    <row r="53" spans="1:4" ht="25.5">
      <c r="A53" s="354" t="s">
        <v>624</v>
      </c>
      <c r="B53" s="425" t="s">
        <v>625</v>
      </c>
      <c r="C53" s="421" t="s">
        <v>626</v>
      </c>
      <c r="D53" s="423">
        <v>-117</v>
      </c>
    </row>
    <row r="54" spans="1:4" ht="12.75">
      <c r="A54" s="354" t="s">
        <v>627</v>
      </c>
      <c r="B54" s="425" t="s">
        <v>628</v>
      </c>
      <c r="C54" s="421" t="s">
        <v>629</v>
      </c>
      <c r="D54" s="423">
        <v>-50</v>
      </c>
    </row>
    <row r="55" spans="1:4" ht="12.75">
      <c r="A55" s="354" t="s">
        <v>630</v>
      </c>
      <c r="B55" s="425"/>
      <c r="C55" s="421" t="s">
        <v>631</v>
      </c>
      <c r="D55" s="423">
        <v>1611</v>
      </c>
    </row>
    <row r="56" spans="1:4" ht="12.75">
      <c r="A56" s="354" t="s">
        <v>632</v>
      </c>
      <c r="B56" s="425"/>
      <c r="C56" s="421" t="s">
        <v>633</v>
      </c>
      <c r="D56" s="423">
        <v>200</v>
      </c>
    </row>
    <row r="57" spans="1:4" ht="12.75">
      <c r="A57" s="354" t="s">
        <v>634</v>
      </c>
      <c r="B57" s="425"/>
      <c r="C57" s="421" t="s">
        <v>635</v>
      </c>
      <c r="D57" s="423">
        <v>3919</v>
      </c>
    </row>
    <row r="58" spans="1:4" ht="12.75">
      <c r="A58" s="354" t="s">
        <v>636</v>
      </c>
      <c r="B58" s="425"/>
      <c r="C58" s="421" t="s">
        <v>637</v>
      </c>
      <c r="D58" s="423">
        <v>-50</v>
      </c>
    </row>
    <row r="59" spans="1:4" ht="25.5">
      <c r="A59" s="354" t="s">
        <v>638</v>
      </c>
      <c r="B59" s="425"/>
      <c r="C59" s="421" t="s">
        <v>639</v>
      </c>
      <c r="D59" s="423">
        <v>4916</v>
      </c>
    </row>
    <row r="60" spans="1:4" ht="12.75">
      <c r="A60" s="354" t="s">
        <v>640</v>
      </c>
      <c r="B60" s="425" t="s">
        <v>536</v>
      </c>
      <c r="C60" s="421" t="s">
        <v>641</v>
      </c>
      <c r="D60" s="423">
        <v>646</v>
      </c>
    </row>
    <row r="61" spans="1:4" ht="12.75">
      <c r="A61" s="354" t="s">
        <v>642</v>
      </c>
      <c r="B61" s="425" t="s">
        <v>643</v>
      </c>
      <c r="C61" s="421" t="s">
        <v>644</v>
      </c>
      <c r="D61" s="423">
        <v>-199</v>
      </c>
    </row>
    <row r="62" spans="1:4" ht="12.75">
      <c r="A62" s="354" t="s">
        <v>645</v>
      </c>
      <c r="B62" s="425" t="s">
        <v>646</v>
      </c>
      <c r="C62" s="421" t="s">
        <v>647</v>
      </c>
      <c r="D62" s="423">
        <v>-300</v>
      </c>
    </row>
    <row r="63" spans="1:4" ht="12.75">
      <c r="A63" s="354" t="s">
        <v>681</v>
      </c>
      <c r="B63" s="425"/>
      <c r="C63" s="421" t="s">
        <v>680</v>
      </c>
      <c r="D63" s="423">
        <v>-3663</v>
      </c>
    </row>
    <row r="64" spans="1:4" ht="12.75">
      <c r="A64" s="354" t="s">
        <v>733</v>
      </c>
      <c r="B64" s="425"/>
      <c r="C64" s="437" t="s">
        <v>708</v>
      </c>
      <c r="D64" s="438">
        <v>5200</v>
      </c>
    </row>
    <row r="65" spans="1:4" ht="12.75">
      <c r="A65" s="354" t="s">
        <v>734</v>
      </c>
      <c r="B65" s="425"/>
      <c r="C65" s="437" t="s">
        <v>709</v>
      </c>
      <c r="D65" s="439">
        <v>25000</v>
      </c>
    </row>
    <row r="66" spans="1:4" ht="12.75">
      <c r="A66" s="354" t="s">
        <v>735</v>
      </c>
      <c r="B66" s="425"/>
      <c r="C66" s="440" t="s">
        <v>710</v>
      </c>
      <c r="D66" s="438">
        <v>-5529</v>
      </c>
    </row>
    <row r="67" spans="1:4" ht="12.75">
      <c r="A67" s="354" t="s">
        <v>736</v>
      </c>
      <c r="B67" s="425"/>
      <c r="C67" s="437" t="s">
        <v>706</v>
      </c>
      <c r="D67" s="439">
        <v>-1903</v>
      </c>
    </row>
    <row r="68" spans="1:4" ht="12.75">
      <c r="A68" s="354" t="s">
        <v>737</v>
      </c>
      <c r="B68" s="425"/>
      <c r="C68" s="437" t="s">
        <v>711</v>
      </c>
      <c r="D68" s="439">
        <v>-902</v>
      </c>
    </row>
    <row r="69" spans="1:4" ht="12.75">
      <c r="A69" s="354" t="s">
        <v>738</v>
      </c>
      <c r="B69" s="425"/>
      <c r="C69" s="437" t="s">
        <v>702</v>
      </c>
      <c r="D69" s="439">
        <v>-906</v>
      </c>
    </row>
    <row r="70" spans="1:4" ht="25.5">
      <c r="A70" s="354" t="s">
        <v>739</v>
      </c>
      <c r="B70" s="425"/>
      <c r="C70" s="440" t="s">
        <v>707</v>
      </c>
      <c r="D70" s="439">
        <v>-3744</v>
      </c>
    </row>
    <row r="71" spans="1:4" ht="12.75">
      <c r="A71" s="354" t="s">
        <v>740</v>
      </c>
      <c r="B71" s="425"/>
      <c r="C71" s="437" t="s">
        <v>712</v>
      </c>
      <c r="D71" s="439">
        <v>-1542</v>
      </c>
    </row>
    <row r="72" spans="1:4" ht="12.75">
      <c r="A72" s="354" t="s">
        <v>741</v>
      </c>
      <c r="B72" s="425"/>
      <c r="C72" s="437" t="s">
        <v>704</v>
      </c>
      <c r="D72" s="439">
        <v>-50</v>
      </c>
    </row>
    <row r="73" spans="1:4" ht="12.75">
      <c r="A73" s="354" t="s">
        <v>742</v>
      </c>
      <c r="B73" s="425"/>
      <c r="C73" s="437" t="s">
        <v>713</v>
      </c>
      <c r="D73" s="439">
        <v>6149</v>
      </c>
    </row>
    <row r="74" spans="1:4" ht="12.75">
      <c r="A74" s="354" t="s">
        <v>743</v>
      </c>
      <c r="B74" s="425"/>
      <c r="C74" s="440" t="s">
        <v>714</v>
      </c>
      <c r="D74" s="439">
        <v>3967</v>
      </c>
    </row>
    <row r="75" spans="1:4" ht="12.75">
      <c r="A75" s="354" t="s">
        <v>744</v>
      </c>
      <c r="B75" s="425"/>
      <c r="C75" s="440" t="s">
        <v>715</v>
      </c>
      <c r="D75" s="439">
        <v>2237</v>
      </c>
    </row>
    <row r="76" spans="1:4" ht="12.75">
      <c r="A76" s="354" t="s">
        <v>745</v>
      </c>
      <c r="B76" s="425"/>
      <c r="C76" s="440" t="s">
        <v>716</v>
      </c>
      <c r="D76" s="439">
        <v>1114</v>
      </c>
    </row>
    <row r="77" spans="1:4" ht="12.75">
      <c r="A77" s="354" t="s">
        <v>746</v>
      </c>
      <c r="B77" s="425"/>
      <c r="C77" s="437" t="s">
        <v>717</v>
      </c>
      <c r="D77" s="439">
        <v>250</v>
      </c>
    </row>
    <row r="78" spans="1:4" ht="12.75">
      <c r="A78" s="354" t="s">
        <v>747</v>
      </c>
      <c r="B78" s="425"/>
      <c r="C78" s="440" t="s">
        <v>676</v>
      </c>
      <c r="D78" s="439">
        <v>-536</v>
      </c>
    </row>
    <row r="79" spans="1:4" ht="12.75">
      <c r="A79" s="354" t="s">
        <v>748</v>
      </c>
      <c r="B79" s="425"/>
      <c r="C79" s="437" t="s">
        <v>718</v>
      </c>
      <c r="D79" s="439">
        <v>3294</v>
      </c>
    </row>
    <row r="80" spans="1:4" ht="12.75">
      <c r="A80" s="354" t="s">
        <v>749</v>
      </c>
      <c r="B80" s="425"/>
      <c r="C80" s="440" t="s">
        <v>719</v>
      </c>
      <c r="D80" s="439">
        <v>-1948</v>
      </c>
    </row>
    <row r="81" spans="1:4" ht="12.75">
      <c r="A81" s="354" t="s">
        <v>750</v>
      </c>
      <c r="B81" s="425"/>
      <c r="C81" s="440" t="s">
        <v>720</v>
      </c>
      <c r="D81" s="439">
        <v>-125</v>
      </c>
    </row>
    <row r="82" spans="1:4" ht="12.75">
      <c r="A82" s="354" t="s">
        <v>751</v>
      </c>
      <c r="B82" s="425"/>
      <c r="C82" s="440" t="s">
        <v>721</v>
      </c>
      <c r="D82" s="439">
        <v>-88</v>
      </c>
    </row>
    <row r="83" spans="1:4" ht="12.75">
      <c r="A83" s="354" t="s">
        <v>752</v>
      </c>
      <c r="B83" s="425"/>
      <c r="C83" s="440" t="s">
        <v>722</v>
      </c>
      <c r="D83" s="439">
        <v>95</v>
      </c>
    </row>
    <row r="84" spans="1:4" ht="12.75">
      <c r="A84" s="354" t="s">
        <v>753</v>
      </c>
      <c r="B84" s="425"/>
      <c r="C84" s="440" t="s">
        <v>723</v>
      </c>
      <c r="D84" s="439">
        <v>650</v>
      </c>
    </row>
    <row r="85" spans="1:4" ht="12.75">
      <c r="A85" s="354" t="s">
        <v>754</v>
      </c>
      <c r="B85" s="425"/>
      <c r="C85" s="440" t="s">
        <v>724</v>
      </c>
      <c r="D85" s="439">
        <v>2921</v>
      </c>
    </row>
    <row r="86" spans="1:4" ht="12.75">
      <c r="A86" s="354" t="s">
        <v>755</v>
      </c>
      <c r="B86" s="425"/>
      <c r="C86" s="440" t="s">
        <v>725</v>
      </c>
      <c r="D86" s="439">
        <v>-1332</v>
      </c>
    </row>
    <row r="87" spans="1:4" ht="12.75">
      <c r="A87" s="354" t="s">
        <v>756</v>
      </c>
      <c r="B87" s="425"/>
      <c r="C87" s="440" t="s">
        <v>726</v>
      </c>
      <c r="D87" s="439">
        <v>1000</v>
      </c>
    </row>
    <row r="88" spans="1:4" ht="12.75">
      <c r="A88" s="354" t="s">
        <v>757</v>
      </c>
      <c r="B88" s="425"/>
      <c r="C88" s="440" t="s">
        <v>727</v>
      </c>
      <c r="D88" s="439">
        <v>-228</v>
      </c>
    </row>
    <row r="89" spans="1:4" ht="12.75">
      <c r="A89" s="354" t="s">
        <v>758</v>
      </c>
      <c r="B89" s="425"/>
      <c r="C89" s="440" t="s">
        <v>728</v>
      </c>
      <c r="D89" s="438">
        <v>1780</v>
      </c>
    </row>
    <row r="90" spans="1:4" ht="12.75">
      <c r="A90" s="354" t="s">
        <v>759</v>
      </c>
      <c r="B90" s="425"/>
      <c r="C90" s="440" t="s">
        <v>729</v>
      </c>
      <c r="D90" s="438">
        <v>8141</v>
      </c>
    </row>
    <row r="91" spans="1:4" ht="12.75">
      <c r="A91" s="354" t="s">
        <v>760</v>
      </c>
      <c r="B91" s="425"/>
      <c r="C91" s="440" t="s">
        <v>730</v>
      </c>
      <c r="D91" s="439">
        <v>2499</v>
      </c>
    </row>
    <row r="92" spans="1:4" ht="12.75">
      <c r="A92" s="354" t="s">
        <v>761</v>
      </c>
      <c r="B92" s="425"/>
      <c r="C92" s="440" t="s">
        <v>731</v>
      </c>
      <c r="D92" s="439">
        <v>2682</v>
      </c>
    </row>
    <row r="93" spans="1:4" ht="12.75">
      <c r="A93" s="354" t="s">
        <v>762</v>
      </c>
      <c r="B93" s="425"/>
      <c r="C93" s="437" t="s">
        <v>732</v>
      </c>
      <c r="D93" s="439">
        <v>-2076</v>
      </c>
    </row>
    <row r="94" spans="2:4" ht="12.75">
      <c r="B94" s="425"/>
      <c r="C94" s="421"/>
      <c r="D94" s="423"/>
    </row>
    <row r="95" ht="12.75">
      <c r="D95" s="441">
        <f>SUM(D2:D94)</f>
        <v>58586</v>
      </c>
    </row>
    <row r="96" ht="12.75">
      <c r="D96" s="422"/>
    </row>
    <row r="97" ht="12.75"/>
    <row r="98" spans="1:4" ht="12.75">
      <c r="A98" s="426"/>
      <c r="B98" s="426"/>
      <c r="C98" s="427" t="s">
        <v>51</v>
      </c>
      <c r="D98" s="442" t="s">
        <v>508</v>
      </c>
    </row>
    <row r="99" spans="1:4" ht="12.75">
      <c r="A99" s="428"/>
      <c r="B99" s="428" t="s">
        <v>427</v>
      </c>
      <c r="C99" s="430" t="s">
        <v>428</v>
      </c>
      <c r="D99" s="429">
        <v>500</v>
      </c>
    </row>
    <row r="100" spans="1:4" ht="12.75">
      <c r="A100" s="428"/>
      <c r="B100" s="428" t="s">
        <v>648</v>
      </c>
      <c r="C100" s="430" t="s">
        <v>649</v>
      </c>
      <c r="D100" s="429">
        <v>-500</v>
      </c>
    </row>
    <row r="101" spans="1:4" ht="12.75">
      <c r="A101" s="428"/>
      <c r="B101" s="428" t="s">
        <v>427</v>
      </c>
      <c r="C101" s="430" t="s">
        <v>429</v>
      </c>
      <c r="D101" s="429">
        <v>500</v>
      </c>
    </row>
    <row r="102" spans="1:4" ht="12.75">
      <c r="A102" s="428"/>
      <c r="B102" s="428" t="s">
        <v>648</v>
      </c>
      <c r="C102" s="430" t="s">
        <v>650</v>
      </c>
      <c r="D102" s="429">
        <v>-500</v>
      </c>
    </row>
    <row r="103" spans="1:4" ht="12.75">
      <c r="A103" s="428"/>
      <c r="B103" s="428" t="s">
        <v>427</v>
      </c>
      <c r="C103" s="430" t="s">
        <v>651</v>
      </c>
      <c r="D103" s="429"/>
    </row>
    <row r="104" spans="1:4" ht="12.75">
      <c r="A104" s="428"/>
      <c r="B104" s="428" t="s">
        <v>652</v>
      </c>
      <c r="C104" s="430" t="s">
        <v>653</v>
      </c>
      <c r="D104" s="429">
        <v>3111</v>
      </c>
    </row>
    <row r="105" spans="1:4" ht="12.75">
      <c r="A105" s="428"/>
      <c r="B105" s="428" t="s">
        <v>654</v>
      </c>
      <c r="C105" s="430" t="s">
        <v>655</v>
      </c>
      <c r="D105" s="429">
        <v>597</v>
      </c>
    </row>
    <row r="106" spans="1:4" ht="12.75">
      <c r="A106" s="428"/>
      <c r="B106" s="428" t="s">
        <v>656</v>
      </c>
      <c r="C106" s="430" t="s">
        <v>657</v>
      </c>
      <c r="D106" s="429">
        <v>864</v>
      </c>
    </row>
    <row r="107" spans="1:4" ht="12.75">
      <c r="A107" s="428"/>
      <c r="B107" s="428" t="s">
        <v>658</v>
      </c>
      <c r="C107" s="430" t="s">
        <v>659</v>
      </c>
      <c r="D107" s="429">
        <v>2000</v>
      </c>
    </row>
    <row r="108" spans="1:4" ht="12.75">
      <c r="A108" s="428"/>
      <c r="B108" s="428" t="s">
        <v>614</v>
      </c>
      <c r="C108" s="430" t="s">
        <v>660</v>
      </c>
      <c r="D108" s="429">
        <v>280</v>
      </c>
    </row>
    <row r="109" spans="1:4" ht="12.75">
      <c r="A109" s="428"/>
      <c r="B109" s="428" t="s">
        <v>614</v>
      </c>
      <c r="C109" s="430" t="s">
        <v>661</v>
      </c>
      <c r="D109" s="429">
        <v>149</v>
      </c>
    </row>
    <row r="110" spans="1:4" ht="12.75">
      <c r="A110" s="428"/>
      <c r="B110" s="428" t="s">
        <v>662</v>
      </c>
      <c r="C110" s="430" t="s">
        <v>663</v>
      </c>
      <c r="D110" s="429">
        <v>80</v>
      </c>
    </row>
    <row r="111" spans="1:4" ht="12.75">
      <c r="A111" s="428"/>
      <c r="B111" s="428" t="s">
        <v>427</v>
      </c>
      <c r="C111" s="430" t="s">
        <v>460</v>
      </c>
      <c r="D111" s="429">
        <v>732</v>
      </c>
    </row>
    <row r="112" spans="1:4" ht="12.75">
      <c r="A112" s="428"/>
      <c r="B112" s="428" t="s">
        <v>664</v>
      </c>
      <c r="C112" s="430" t="s">
        <v>665</v>
      </c>
      <c r="D112" s="429">
        <v>-732</v>
      </c>
    </row>
    <row r="113" spans="1:4" ht="12.75">
      <c r="A113" s="428"/>
      <c r="B113" s="428" t="s">
        <v>427</v>
      </c>
      <c r="C113" s="430" t="s">
        <v>461</v>
      </c>
      <c r="D113" s="429">
        <v>3500</v>
      </c>
    </row>
    <row r="114" spans="1:4" ht="12.75">
      <c r="A114" s="428"/>
      <c r="B114" s="428" t="s">
        <v>666</v>
      </c>
      <c r="C114" s="430" t="s">
        <v>667</v>
      </c>
      <c r="D114" s="429">
        <v>6149</v>
      </c>
    </row>
    <row r="115" spans="1:4" ht="12.75">
      <c r="A115" s="428"/>
      <c r="B115" s="428" t="s">
        <v>538</v>
      </c>
      <c r="C115" s="430" t="s">
        <v>668</v>
      </c>
      <c r="D115" s="429">
        <v>2851</v>
      </c>
    </row>
    <row r="116" spans="1:4" ht="12.75">
      <c r="A116" s="428"/>
      <c r="B116" s="428" t="s">
        <v>538</v>
      </c>
      <c r="C116" s="430" t="s">
        <v>539</v>
      </c>
      <c r="D116" s="429">
        <v>1116</v>
      </c>
    </row>
    <row r="117" spans="1:4" ht="12.75">
      <c r="A117" s="428"/>
      <c r="B117" s="428" t="s">
        <v>540</v>
      </c>
      <c r="C117" s="430" t="s">
        <v>541</v>
      </c>
      <c r="D117" s="429">
        <v>2484</v>
      </c>
    </row>
    <row r="118" spans="1:4" ht="12.75">
      <c r="A118" s="428"/>
      <c r="B118" s="428" t="s">
        <v>557</v>
      </c>
      <c r="C118" s="430" t="s">
        <v>669</v>
      </c>
      <c r="D118" s="429">
        <v>-247</v>
      </c>
    </row>
    <row r="119" spans="1:4" ht="12.75">
      <c r="A119" s="428"/>
      <c r="B119" s="430" t="s">
        <v>553</v>
      </c>
      <c r="C119" s="430" t="s">
        <v>554</v>
      </c>
      <c r="D119" s="429">
        <v>790</v>
      </c>
    </row>
    <row r="120" spans="1:4" s="432" customFormat="1" ht="12.75">
      <c r="A120" s="431"/>
      <c r="B120" s="428" t="s">
        <v>542</v>
      </c>
      <c r="C120" s="430" t="s">
        <v>543</v>
      </c>
      <c r="D120" s="429">
        <v>1857</v>
      </c>
    </row>
    <row r="121" spans="1:4" s="432" customFormat="1" ht="12.75">
      <c r="A121" s="431"/>
      <c r="B121" s="428" t="s">
        <v>542</v>
      </c>
      <c r="C121" s="430" t="s">
        <v>543</v>
      </c>
      <c r="D121" s="429">
        <v>-1857</v>
      </c>
    </row>
    <row r="122" spans="1:4" ht="12.75">
      <c r="A122" s="428"/>
      <c r="B122" s="428" t="s">
        <v>427</v>
      </c>
      <c r="C122" s="430" t="s">
        <v>462</v>
      </c>
      <c r="D122" s="429">
        <v>12500</v>
      </c>
    </row>
    <row r="123" spans="1:4" ht="12.75">
      <c r="A123" s="428"/>
      <c r="B123" s="443" t="s">
        <v>519</v>
      </c>
      <c r="C123" s="430" t="s">
        <v>670</v>
      </c>
      <c r="D123" s="429">
        <v>430</v>
      </c>
    </row>
    <row r="124" spans="1:4" ht="12.75">
      <c r="A124" s="428"/>
      <c r="B124" s="443" t="s">
        <v>519</v>
      </c>
      <c r="C124" s="430" t="s">
        <v>670</v>
      </c>
      <c r="D124" s="429">
        <v>-430</v>
      </c>
    </row>
    <row r="125" spans="1:4" ht="12.75">
      <c r="A125" s="428"/>
      <c r="B125" s="430" t="s">
        <v>671</v>
      </c>
      <c r="C125" s="430" t="s">
        <v>672</v>
      </c>
      <c r="D125" s="429">
        <v>1016</v>
      </c>
    </row>
    <row r="126" spans="1:4" ht="12.75">
      <c r="A126" s="428"/>
      <c r="B126" s="430" t="s">
        <v>643</v>
      </c>
      <c r="C126" s="430" t="s">
        <v>644</v>
      </c>
      <c r="D126" s="429">
        <v>199</v>
      </c>
    </row>
    <row r="127" spans="1:4" ht="12.75">
      <c r="A127" s="428"/>
      <c r="B127" s="430"/>
      <c r="C127" s="437" t="s">
        <v>763</v>
      </c>
      <c r="D127" s="439">
        <v>-3112</v>
      </c>
    </row>
    <row r="128" spans="1:4" ht="12.75">
      <c r="A128" s="428"/>
      <c r="B128" s="430"/>
      <c r="C128" s="437" t="s">
        <v>705</v>
      </c>
      <c r="D128" s="444">
        <v>-597</v>
      </c>
    </row>
    <row r="129" spans="1:4" ht="12.75">
      <c r="A129" s="428"/>
      <c r="B129" s="430"/>
      <c r="C129" s="440" t="s">
        <v>764</v>
      </c>
      <c r="D129" s="439">
        <v>-790</v>
      </c>
    </row>
    <row r="130" spans="1:4" ht="12.75">
      <c r="A130" s="428"/>
      <c r="B130" s="430"/>
      <c r="C130" s="440" t="s">
        <v>699</v>
      </c>
      <c r="D130" s="439">
        <v>-864</v>
      </c>
    </row>
    <row r="131" spans="1:4" ht="12.75">
      <c r="A131" s="428"/>
      <c r="B131" s="430"/>
      <c r="C131" s="440" t="s">
        <v>700</v>
      </c>
      <c r="D131" s="439">
        <v>-1016</v>
      </c>
    </row>
    <row r="132" spans="1:4" ht="12.75">
      <c r="A132" s="428"/>
      <c r="B132" s="430"/>
      <c r="C132" s="440" t="s">
        <v>701</v>
      </c>
      <c r="D132" s="439">
        <v>-508</v>
      </c>
    </row>
    <row r="133" spans="1:4" ht="12.75">
      <c r="A133" s="428"/>
      <c r="B133" s="430"/>
      <c r="C133" s="437" t="s">
        <v>713</v>
      </c>
      <c r="D133" s="439">
        <v>-6149</v>
      </c>
    </row>
    <row r="134" spans="1:4" ht="12.75">
      <c r="A134" s="428"/>
      <c r="B134" s="430"/>
      <c r="C134" s="440" t="s">
        <v>714</v>
      </c>
      <c r="D134" s="439">
        <v>-3967</v>
      </c>
    </row>
    <row r="135" spans="1:4" ht="12.75">
      <c r="A135" s="428"/>
      <c r="B135" s="443"/>
      <c r="C135" s="440" t="s">
        <v>715</v>
      </c>
      <c r="D135" s="439">
        <v>-2237</v>
      </c>
    </row>
    <row r="136" spans="1:4" ht="12.75">
      <c r="A136" s="428"/>
      <c r="B136" s="443"/>
      <c r="C136" s="440" t="s">
        <v>716</v>
      </c>
      <c r="D136" s="439">
        <v>-1114</v>
      </c>
    </row>
    <row r="137" spans="1:4" ht="12.75">
      <c r="A137" s="428"/>
      <c r="B137" s="430"/>
      <c r="C137" s="430"/>
      <c r="D137" s="429"/>
    </row>
    <row r="138" spans="1:4" ht="12.75">
      <c r="A138" s="426"/>
      <c r="B138" s="427" t="s">
        <v>427</v>
      </c>
      <c r="C138" s="433" t="s">
        <v>430</v>
      </c>
      <c r="D138" s="441">
        <f>SUM(D99:D137)</f>
        <v>17085</v>
      </c>
    </row>
    <row r="139" spans="1:4" ht="12.75">
      <c r="A139" s="428"/>
      <c r="B139" s="428" t="s">
        <v>431</v>
      </c>
      <c r="C139" s="434" t="s">
        <v>432</v>
      </c>
      <c r="D139" s="429">
        <v>150</v>
      </c>
    </row>
    <row r="140" spans="1:4" ht="12.75">
      <c r="A140" s="428"/>
      <c r="B140" s="428" t="s">
        <v>431</v>
      </c>
      <c r="C140" s="428" t="s">
        <v>433</v>
      </c>
      <c r="D140" s="429">
        <v>60</v>
      </c>
    </row>
    <row r="141" spans="1:4" ht="12.75">
      <c r="A141" s="428"/>
      <c r="B141" s="428" t="s">
        <v>431</v>
      </c>
      <c r="C141" s="428" t="s">
        <v>434</v>
      </c>
      <c r="D141" s="429">
        <v>150</v>
      </c>
    </row>
    <row r="142" spans="1:4" ht="12.75">
      <c r="A142" s="428"/>
      <c r="B142" s="428" t="s">
        <v>431</v>
      </c>
      <c r="C142" s="428" t="s">
        <v>673</v>
      </c>
      <c r="D142" s="429">
        <v>450</v>
      </c>
    </row>
    <row r="143" spans="1:4" ht="12.75">
      <c r="A143" s="428"/>
      <c r="B143" s="428" t="s">
        <v>431</v>
      </c>
      <c r="C143" s="430" t="s">
        <v>453</v>
      </c>
      <c r="D143" s="429">
        <v>2718</v>
      </c>
    </row>
    <row r="144" spans="1:4" ht="12.75">
      <c r="A144" s="428"/>
      <c r="B144" s="428" t="s">
        <v>431</v>
      </c>
      <c r="C144" s="428" t="s">
        <v>463</v>
      </c>
      <c r="D144" s="429">
        <v>4000</v>
      </c>
    </row>
    <row r="145" spans="1:4" s="424" customFormat="1" ht="12.75">
      <c r="A145" s="428"/>
      <c r="B145" s="428" t="s">
        <v>674</v>
      </c>
      <c r="C145" s="430" t="s">
        <v>537</v>
      </c>
      <c r="D145" s="429">
        <v>646</v>
      </c>
    </row>
    <row r="146" spans="1:4" s="424" customFormat="1" ht="12.75">
      <c r="A146" s="428"/>
      <c r="B146" s="428" t="s">
        <v>674</v>
      </c>
      <c r="C146" s="430" t="s">
        <v>537</v>
      </c>
      <c r="D146" s="429">
        <v>-646</v>
      </c>
    </row>
    <row r="147" spans="1:4" ht="12.75">
      <c r="A147" s="428"/>
      <c r="B147" s="428" t="s">
        <v>551</v>
      </c>
      <c r="C147" s="428" t="s">
        <v>552</v>
      </c>
      <c r="D147" s="429">
        <v>251</v>
      </c>
    </row>
    <row r="148" spans="1:4" ht="12.75">
      <c r="A148" s="428"/>
      <c r="B148" s="428" t="s">
        <v>551</v>
      </c>
      <c r="C148" s="428" t="s">
        <v>552</v>
      </c>
      <c r="D148" s="429">
        <v>-251</v>
      </c>
    </row>
    <row r="149" spans="1:4" ht="12.75">
      <c r="A149" s="428"/>
      <c r="B149" s="428" t="s">
        <v>549</v>
      </c>
      <c r="C149" s="428" t="s">
        <v>550</v>
      </c>
      <c r="D149" s="429">
        <v>900</v>
      </c>
    </row>
    <row r="150" spans="1:4" ht="12.75">
      <c r="A150" s="428"/>
      <c r="B150" s="428" t="s">
        <v>549</v>
      </c>
      <c r="C150" s="428" t="s">
        <v>550</v>
      </c>
      <c r="D150" s="429">
        <v>-900</v>
      </c>
    </row>
    <row r="151" spans="1:4" ht="12.75">
      <c r="A151" s="428"/>
      <c r="B151" s="428" t="s">
        <v>546</v>
      </c>
      <c r="C151" s="430" t="s">
        <v>547</v>
      </c>
      <c r="D151" s="429">
        <v>2900</v>
      </c>
    </row>
    <row r="152" spans="1:4" ht="12.75">
      <c r="A152" s="428"/>
      <c r="B152" s="428" t="s">
        <v>546</v>
      </c>
      <c r="C152" s="430" t="s">
        <v>547</v>
      </c>
      <c r="D152" s="429">
        <v>-1786</v>
      </c>
    </row>
    <row r="153" spans="1:4" ht="25.5">
      <c r="A153" s="428"/>
      <c r="B153" s="428"/>
      <c r="C153" s="430" t="s">
        <v>548</v>
      </c>
      <c r="D153" s="429">
        <v>4528</v>
      </c>
    </row>
    <row r="154" spans="1:4" ht="25.5">
      <c r="A154" s="428"/>
      <c r="B154" s="428"/>
      <c r="C154" s="430" t="s">
        <v>548</v>
      </c>
      <c r="D154" s="429">
        <v>-2626</v>
      </c>
    </row>
    <row r="155" spans="1:4" ht="12.75">
      <c r="A155" s="428"/>
      <c r="B155" s="430" t="s">
        <v>622</v>
      </c>
      <c r="C155" s="430" t="s">
        <v>623</v>
      </c>
      <c r="D155" s="429">
        <v>-1902</v>
      </c>
    </row>
    <row r="156" spans="1:4" ht="12.75">
      <c r="A156" s="428"/>
      <c r="B156" s="428" t="s">
        <v>529</v>
      </c>
      <c r="C156" s="430" t="s">
        <v>675</v>
      </c>
      <c r="D156" s="429">
        <v>368</v>
      </c>
    </row>
    <row r="157" spans="1:4" ht="12.75">
      <c r="A157" s="428"/>
      <c r="B157" s="428" t="s">
        <v>529</v>
      </c>
      <c r="C157" s="430" t="s">
        <v>675</v>
      </c>
      <c r="D157" s="429">
        <v>-368</v>
      </c>
    </row>
    <row r="158" spans="1:4" ht="12.75">
      <c r="A158" s="428"/>
      <c r="B158" s="428" t="s">
        <v>517</v>
      </c>
      <c r="C158" s="430" t="s">
        <v>518</v>
      </c>
      <c r="D158" s="429">
        <v>1694</v>
      </c>
    </row>
    <row r="159" spans="1:4" ht="12.75">
      <c r="A159" s="428"/>
      <c r="B159" s="428" t="s">
        <v>517</v>
      </c>
      <c r="C159" s="430" t="s">
        <v>518</v>
      </c>
      <c r="D159" s="429">
        <v>-1694</v>
      </c>
    </row>
    <row r="160" spans="1:4" ht="12.75">
      <c r="A160" s="428"/>
      <c r="B160" s="428" t="s">
        <v>511</v>
      </c>
      <c r="C160" s="430" t="s">
        <v>512</v>
      </c>
      <c r="D160" s="429">
        <v>100</v>
      </c>
    </row>
    <row r="161" spans="1:4" ht="12.75">
      <c r="A161" s="428"/>
      <c r="B161" s="428"/>
      <c r="C161" s="430" t="s">
        <v>676</v>
      </c>
      <c r="D161" s="429">
        <v>536</v>
      </c>
    </row>
    <row r="162" spans="1:4" ht="12.75">
      <c r="A162" s="428"/>
      <c r="B162" s="428"/>
      <c r="C162" s="430" t="s">
        <v>677</v>
      </c>
      <c r="D162" s="429">
        <v>-536</v>
      </c>
    </row>
    <row r="163" spans="1:4" ht="12.75">
      <c r="A163" s="428"/>
      <c r="B163" s="428"/>
      <c r="C163" s="430" t="s">
        <v>678</v>
      </c>
      <c r="D163" s="429">
        <v>1377</v>
      </c>
    </row>
    <row r="164" spans="1:4" ht="12.75">
      <c r="A164" s="428"/>
      <c r="B164" s="428"/>
      <c r="C164" s="430" t="s">
        <v>679</v>
      </c>
      <c r="D164" s="429">
        <v>2413</v>
      </c>
    </row>
    <row r="165" spans="1:4" ht="12.75">
      <c r="A165" s="428"/>
      <c r="B165" s="430" t="s">
        <v>569</v>
      </c>
      <c r="C165" s="430" t="s">
        <v>570</v>
      </c>
      <c r="D165" s="429">
        <v>250</v>
      </c>
    </row>
    <row r="166" spans="1:4" ht="12.75">
      <c r="A166" s="428"/>
      <c r="B166" s="428"/>
      <c r="C166" s="437" t="s">
        <v>765</v>
      </c>
      <c r="D166" s="439">
        <v>1874</v>
      </c>
    </row>
    <row r="167" spans="1:4" ht="12.75">
      <c r="A167" s="428"/>
      <c r="B167" s="428"/>
      <c r="C167" s="437" t="s">
        <v>717</v>
      </c>
      <c r="D167" s="439">
        <v>-250</v>
      </c>
    </row>
    <row r="168" spans="1:4" ht="12.75">
      <c r="A168" s="428"/>
      <c r="B168" s="428"/>
      <c r="C168" s="440" t="s">
        <v>676</v>
      </c>
      <c r="D168" s="439">
        <v>536</v>
      </c>
    </row>
    <row r="169" spans="1:4" ht="12.75">
      <c r="A169" s="428"/>
      <c r="B169" s="428"/>
      <c r="C169" s="440" t="s">
        <v>766</v>
      </c>
      <c r="D169" s="439">
        <v>-6200</v>
      </c>
    </row>
    <row r="170" spans="1:4" ht="12.75">
      <c r="A170" s="428"/>
      <c r="B170" s="428"/>
      <c r="C170" s="437" t="s">
        <v>767</v>
      </c>
      <c r="D170" s="439">
        <v>-100</v>
      </c>
    </row>
    <row r="171" spans="1:4" ht="12.75">
      <c r="A171" s="428"/>
      <c r="B171" s="430"/>
      <c r="C171" s="430"/>
      <c r="D171" s="429"/>
    </row>
    <row r="172" spans="1:4" ht="12.75">
      <c r="A172" s="426"/>
      <c r="B172" s="427" t="s">
        <v>431</v>
      </c>
      <c r="C172" s="427" t="s">
        <v>435</v>
      </c>
      <c r="D172" s="435">
        <f>SUM(D139:D171)</f>
        <v>8642</v>
      </c>
    </row>
    <row r="173" spans="1:4" ht="12.75">
      <c r="A173" s="426"/>
      <c r="B173" s="427"/>
      <c r="C173" s="427" t="s">
        <v>436</v>
      </c>
      <c r="D173" s="441">
        <f>D172+D138</f>
        <v>25727</v>
      </c>
    </row>
  </sheetData>
  <sheetProtection/>
  <printOptions horizontalCentered="1"/>
  <pageMargins left="0.7086614173228347" right="0.7086614173228347" top="1.141732283464567" bottom="0.7480314960629921" header="0.31496062992125984" footer="0.31496062992125984"/>
  <pageSetup fitToHeight="2" fitToWidth="1" horizontalDpi="600" verticalDpi="600" orientation="portrait" paperSize="9" scale="61" r:id="rId1"/>
  <headerFooter>
    <oddHeader>&amp;LBátaszék Város Önkormányzata&amp;CCéltartalékok 2015. év&amp;R.sz.melléklet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6">
      <selection activeCell="A22" sqref="A22:D30"/>
    </sheetView>
  </sheetViews>
  <sheetFormatPr defaultColWidth="9.00390625" defaultRowHeight="24.75" customHeight="1"/>
  <cols>
    <col min="2" max="2" width="13.875" style="0" customWidth="1"/>
    <col min="3" max="3" width="61.875" style="0" customWidth="1"/>
  </cols>
  <sheetData>
    <row r="1" spans="1:4" ht="24.75" customHeight="1">
      <c r="A1" s="294"/>
      <c r="B1" s="294"/>
      <c r="C1" s="295" t="s">
        <v>473</v>
      </c>
      <c r="D1" s="296" t="s">
        <v>426</v>
      </c>
    </row>
    <row r="2" spans="1:4" ht="24.75" customHeight="1">
      <c r="A2" s="292"/>
      <c r="B2" s="292"/>
      <c r="C2" s="328" t="s">
        <v>474</v>
      </c>
      <c r="D2" s="329">
        <v>12459</v>
      </c>
    </row>
    <row r="3" spans="1:4" ht="24.75" customHeight="1">
      <c r="A3" s="313"/>
      <c r="B3" s="293" t="s">
        <v>431</v>
      </c>
      <c r="C3" s="330" t="s">
        <v>475</v>
      </c>
      <c r="D3" s="331">
        <v>-120</v>
      </c>
    </row>
    <row r="4" spans="1:4" ht="24.75" customHeight="1">
      <c r="A4" s="313"/>
      <c r="B4" s="293" t="s">
        <v>431</v>
      </c>
      <c r="C4" s="330" t="s">
        <v>476</v>
      </c>
      <c r="D4" s="332">
        <v>-100</v>
      </c>
    </row>
    <row r="5" spans="1:4" ht="24.75" customHeight="1">
      <c r="A5" s="313"/>
      <c r="B5" s="293" t="s">
        <v>431</v>
      </c>
      <c r="C5" s="330" t="s">
        <v>477</v>
      </c>
      <c r="D5" s="331">
        <v>-25</v>
      </c>
    </row>
    <row r="6" spans="1:4" ht="24.75" customHeight="1">
      <c r="A6" s="313"/>
      <c r="B6" s="293" t="s">
        <v>431</v>
      </c>
      <c r="C6" s="330" t="s">
        <v>479</v>
      </c>
      <c r="D6" s="331">
        <v>-1694</v>
      </c>
    </row>
    <row r="7" spans="1:4" ht="24.75" customHeight="1">
      <c r="A7" s="313"/>
      <c r="B7" s="293" t="s">
        <v>431</v>
      </c>
      <c r="C7" s="330" t="s">
        <v>483</v>
      </c>
      <c r="D7" s="331">
        <v>-100</v>
      </c>
    </row>
    <row r="8" spans="1:4" ht="24.75" customHeight="1">
      <c r="A8" s="313"/>
      <c r="B8" s="293" t="s">
        <v>431</v>
      </c>
      <c r="C8" s="334" t="s">
        <v>484</v>
      </c>
      <c r="D8" s="335">
        <v>-754</v>
      </c>
    </row>
    <row r="9" spans="1:4" ht="24.75" customHeight="1">
      <c r="A9" s="313"/>
      <c r="B9" s="293" t="s">
        <v>431</v>
      </c>
      <c r="C9" s="334" t="s">
        <v>485</v>
      </c>
      <c r="D9" s="335">
        <v>-368</v>
      </c>
    </row>
    <row r="10" spans="1:4" ht="24.75" customHeight="1">
      <c r="A10" s="313"/>
      <c r="B10" s="293" t="s">
        <v>431</v>
      </c>
      <c r="C10" s="334" t="s">
        <v>486</v>
      </c>
      <c r="D10" s="335">
        <v>-375</v>
      </c>
    </row>
    <row r="11" spans="1:4" ht="24.75" customHeight="1">
      <c r="A11" s="313"/>
      <c r="B11" s="293" t="s">
        <v>431</v>
      </c>
      <c r="C11" s="334" t="s">
        <v>488</v>
      </c>
      <c r="D11" s="335">
        <v>-300</v>
      </c>
    </row>
    <row r="12" spans="1:4" ht="24.75" customHeight="1">
      <c r="A12" s="313"/>
      <c r="B12" s="293" t="s">
        <v>431</v>
      </c>
      <c r="C12" s="334" t="s">
        <v>489</v>
      </c>
      <c r="D12" s="335">
        <v>-646</v>
      </c>
    </row>
    <row r="13" spans="1:4" ht="24.75" customHeight="1">
      <c r="A13" s="313"/>
      <c r="B13" s="293" t="s">
        <v>431</v>
      </c>
      <c r="C13" s="334" t="s">
        <v>493</v>
      </c>
      <c r="D13" s="335">
        <v>-100</v>
      </c>
    </row>
    <row r="14" spans="1:4" ht="24.75" customHeight="1">
      <c r="A14" s="313"/>
      <c r="B14" s="293" t="s">
        <v>431</v>
      </c>
      <c r="C14" s="334" t="s">
        <v>494</v>
      </c>
      <c r="D14" s="335">
        <v>-2900</v>
      </c>
    </row>
    <row r="15" spans="1:4" ht="24.75" customHeight="1">
      <c r="A15" s="313"/>
      <c r="B15" s="293" t="s">
        <v>431</v>
      </c>
      <c r="C15" s="334" t="s">
        <v>495</v>
      </c>
      <c r="D15" s="335">
        <v>-4528</v>
      </c>
    </row>
    <row r="16" spans="1:4" ht="24.75" customHeight="1">
      <c r="A16" s="313"/>
      <c r="B16" s="293" t="s">
        <v>431</v>
      </c>
      <c r="C16" s="334" t="s">
        <v>496</v>
      </c>
      <c r="D16" s="335">
        <v>-900</v>
      </c>
    </row>
    <row r="17" spans="1:4" ht="24.75" customHeight="1">
      <c r="A17" s="313"/>
      <c r="B17" s="293" t="s">
        <v>431</v>
      </c>
      <c r="C17" s="334" t="s">
        <v>497</v>
      </c>
      <c r="D17" s="335">
        <v>-251</v>
      </c>
    </row>
    <row r="18" spans="1:4" ht="24.75" customHeight="1">
      <c r="A18" s="313"/>
      <c r="B18" s="293" t="s">
        <v>431</v>
      </c>
      <c r="C18" s="330" t="s">
        <v>499</v>
      </c>
      <c r="D18" s="331">
        <v>-795</v>
      </c>
    </row>
    <row r="19" spans="1:4" ht="24.75" customHeight="1">
      <c r="A19" s="313"/>
      <c r="B19" s="293" t="s">
        <v>431</v>
      </c>
      <c r="C19" s="330" t="s">
        <v>269</v>
      </c>
      <c r="D19" s="335">
        <v>14374</v>
      </c>
    </row>
    <row r="20" ht="24.75" customHeight="1">
      <c r="D20" s="338"/>
    </row>
    <row r="22" spans="1:4" ht="24.75" customHeight="1">
      <c r="A22" s="313"/>
      <c r="B22" s="292" t="s">
        <v>427</v>
      </c>
      <c r="C22" s="330" t="s">
        <v>478</v>
      </c>
      <c r="D22" s="331">
        <v>-700</v>
      </c>
    </row>
    <row r="23" spans="1:4" ht="24.75" customHeight="1">
      <c r="A23" s="313"/>
      <c r="B23" s="292" t="s">
        <v>427</v>
      </c>
      <c r="C23" s="330" t="s">
        <v>480</v>
      </c>
      <c r="D23" s="331">
        <v>-430</v>
      </c>
    </row>
    <row r="24" spans="1:4" ht="24.75" customHeight="1">
      <c r="A24" s="313"/>
      <c r="B24" s="292" t="s">
        <v>427</v>
      </c>
      <c r="C24" s="333" t="s">
        <v>481</v>
      </c>
      <c r="D24" s="331">
        <v>-647</v>
      </c>
    </row>
    <row r="25" spans="1:4" ht="24.75" customHeight="1">
      <c r="A25" s="313"/>
      <c r="B25" s="292" t="s">
        <v>427</v>
      </c>
      <c r="C25" s="330" t="s">
        <v>482</v>
      </c>
      <c r="D25" s="331">
        <v>-200</v>
      </c>
    </row>
    <row r="26" spans="1:4" ht="24.75" customHeight="1">
      <c r="A26" s="313"/>
      <c r="B26" s="292" t="s">
        <v>427</v>
      </c>
      <c r="C26" s="334" t="s">
        <v>487</v>
      </c>
      <c r="D26" s="335">
        <v>-308</v>
      </c>
    </row>
    <row r="27" spans="1:4" ht="24.75" customHeight="1">
      <c r="A27" s="313"/>
      <c r="B27" s="292" t="s">
        <v>427</v>
      </c>
      <c r="C27" s="336" t="s">
        <v>490</v>
      </c>
      <c r="D27" s="337">
        <v>-1116</v>
      </c>
    </row>
    <row r="28" spans="1:4" ht="24.75" customHeight="1">
      <c r="A28" s="313"/>
      <c r="B28" s="292" t="s">
        <v>427</v>
      </c>
      <c r="C28" s="334" t="s">
        <v>491</v>
      </c>
      <c r="D28" s="335">
        <v>-2237</v>
      </c>
    </row>
    <row r="29" spans="1:4" ht="24.75" customHeight="1">
      <c r="A29" s="313"/>
      <c r="B29" s="292" t="s">
        <v>427</v>
      </c>
      <c r="C29" s="334" t="s">
        <v>492</v>
      </c>
      <c r="D29" s="335">
        <v>-1857</v>
      </c>
    </row>
    <row r="30" spans="1:4" ht="24.75" customHeight="1">
      <c r="A30" s="313"/>
      <c r="B30" s="292" t="s">
        <v>427</v>
      </c>
      <c r="C30" s="334" t="s">
        <v>498</v>
      </c>
      <c r="D30" s="335">
        <v>-790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1"/>
  <sheetViews>
    <sheetView view="pageBreakPreview" zoomScaleNormal="110" zoomScaleSheetLayoutView="100" workbookViewId="0" topLeftCell="A1">
      <selection activeCell="E3" sqref="E3"/>
    </sheetView>
  </sheetViews>
  <sheetFormatPr defaultColWidth="9.00390625" defaultRowHeight="12.75"/>
  <cols>
    <col min="1" max="1" width="6.875" style="38" customWidth="1"/>
    <col min="2" max="2" width="36.50390625" style="99" customWidth="1"/>
    <col min="3" max="3" width="12.375" style="99" customWidth="1"/>
    <col min="4" max="4" width="11.375" style="99" customWidth="1"/>
    <col min="5" max="5" width="13.875" style="38" customWidth="1"/>
    <col min="6" max="6" width="34.375" style="38" customWidth="1"/>
    <col min="7" max="7" width="13.375" style="38" customWidth="1"/>
    <col min="8" max="8" width="11.00390625" style="38" customWidth="1"/>
    <col min="9" max="9" width="13.00390625" style="38" customWidth="1"/>
    <col min="10" max="10" width="4.875" style="38" customWidth="1"/>
    <col min="11" max="16384" width="9.375" style="38" customWidth="1"/>
  </cols>
  <sheetData>
    <row r="1" spans="2:10" ht="39.75" customHeight="1">
      <c r="B1" s="168" t="s">
        <v>118</v>
      </c>
      <c r="C1" s="168"/>
      <c r="D1" s="168"/>
      <c r="E1" s="169"/>
      <c r="F1" s="169"/>
      <c r="G1" s="169"/>
      <c r="H1" s="169"/>
      <c r="I1" s="169"/>
      <c r="J1" s="450" t="s">
        <v>772</v>
      </c>
    </row>
    <row r="2" spans="9:10" ht="13.5">
      <c r="I2" s="170" t="s">
        <v>54</v>
      </c>
      <c r="J2" s="450"/>
    </row>
    <row r="3" spans="1:10" ht="18" customHeight="1">
      <c r="A3" s="449" t="s">
        <v>62</v>
      </c>
      <c r="B3" s="392" t="s">
        <v>46</v>
      </c>
      <c r="C3" s="392"/>
      <c r="D3" s="392"/>
      <c r="E3" s="392"/>
      <c r="F3" s="392" t="s">
        <v>48</v>
      </c>
      <c r="G3" s="392"/>
      <c r="H3" s="392"/>
      <c r="I3" s="392"/>
      <c r="J3" s="450"/>
    </row>
    <row r="4" spans="1:10" s="171" customFormat="1" ht="36">
      <c r="A4" s="449"/>
      <c r="B4" s="393" t="s">
        <v>55</v>
      </c>
      <c r="C4" s="394" t="s">
        <v>468</v>
      </c>
      <c r="D4" s="394" t="s">
        <v>467</v>
      </c>
      <c r="E4" s="394" t="s">
        <v>507</v>
      </c>
      <c r="F4" s="393" t="s">
        <v>55</v>
      </c>
      <c r="G4" s="393" t="s">
        <v>437</v>
      </c>
      <c r="H4" s="394" t="s">
        <v>467</v>
      </c>
      <c r="I4" s="394" t="s">
        <v>507</v>
      </c>
      <c r="J4" s="450"/>
    </row>
    <row r="5" spans="1:10" s="172" customFormat="1" ht="12" customHeight="1">
      <c r="A5" s="395">
        <v>1</v>
      </c>
      <c r="B5" s="395">
        <v>2</v>
      </c>
      <c r="C5" s="395" t="s">
        <v>11</v>
      </c>
      <c r="D5" s="395" t="s">
        <v>12</v>
      </c>
      <c r="E5" s="395" t="s">
        <v>13</v>
      </c>
      <c r="F5" s="395" t="s">
        <v>14</v>
      </c>
      <c r="G5" s="395" t="s">
        <v>15</v>
      </c>
      <c r="H5" s="395" t="s">
        <v>16</v>
      </c>
      <c r="I5" s="395" t="s">
        <v>17</v>
      </c>
      <c r="J5" s="450"/>
    </row>
    <row r="6" spans="1:10" ht="12.75" customHeight="1">
      <c r="A6" s="396" t="s">
        <v>9</v>
      </c>
      <c r="B6" s="321" t="s">
        <v>348</v>
      </c>
      <c r="C6" s="163">
        <v>393961</v>
      </c>
      <c r="D6" s="163">
        <v>35021</v>
      </c>
      <c r="E6" s="163">
        <v>428982</v>
      </c>
      <c r="F6" s="321" t="s">
        <v>56</v>
      </c>
      <c r="G6" s="163">
        <v>153730</v>
      </c>
      <c r="H6" s="163">
        <v>4640</v>
      </c>
      <c r="I6" s="163">
        <v>158370</v>
      </c>
      <c r="J6" s="450"/>
    </row>
    <row r="7" spans="1:10" ht="22.5">
      <c r="A7" s="396" t="s">
        <v>10</v>
      </c>
      <c r="B7" s="321" t="s">
        <v>349</v>
      </c>
      <c r="C7" s="163">
        <v>109177</v>
      </c>
      <c r="D7" s="163">
        <v>2202</v>
      </c>
      <c r="E7" s="163">
        <v>111379</v>
      </c>
      <c r="F7" s="321" t="s">
        <v>134</v>
      </c>
      <c r="G7" s="163">
        <v>38222</v>
      </c>
      <c r="H7" s="163">
        <v>947</v>
      </c>
      <c r="I7" s="163">
        <v>39169</v>
      </c>
      <c r="J7" s="450"/>
    </row>
    <row r="8" spans="1:10" ht="12.75" customHeight="1">
      <c r="A8" s="396" t="s">
        <v>11</v>
      </c>
      <c r="B8" s="321" t="s">
        <v>377</v>
      </c>
      <c r="C8" s="163"/>
      <c r="D8" s="163"/>
      <c r="E8" s="163"/>
      <c r="F8" s="321" t="s">
        <v>170</v>
      </c>
      <c r="G8" s="163">
        <v>151569</v>
      </c>
      <c r="H8" s="163">
        <v>-2211</v>
      </c>
      <c r="I8" s="163">
        <v>149358</v>
      </c>
      <c r="J8" s="450"/>
    </row>
    <row r="9" spans="1:10" ht="12.75" customHeight="1">
      <c r="A9" s="396" t="s">
        <v>12</v>
      </c>
      <c r="B9" s="321" t="s">
        <v>125</v>
      </c>
      <c r="C9" s="163">
        <v>243735</v>
      </c>
      <c r="D9" s="163"/>
      <c r="E9" s="163">
        <v>243735</v>
      </c>
      <c r="F9" s="321" t="s">
        <v>135</v>
      </c>
      <c r="G9" s="163">
        <v>38973</v>
      </c>
      <c r="H9" s="163">
        <v>-473</v>
      </c>
      <c r="I9" s="163">
        <v>38500</v>
      </c>
      <c r="J9" s="450"/>
    </row>
    <row r="10" spans="1:10" ht="12.75" customHeight="1">
      <c r="A10" s="396" t="s">
        <v>13</v>
      </c>
      <c r="B10" s="321" t="s">
        <v>350</v>
      </c>
      <c r="C10" s="163">
        <v>37900</v>
      </c>
      <c r="D10" s="163"/>
      <c r="E10" s="163">
        <v>37900</v>
      </c>
      <c r="F10" s="321" t="s">
        <v>136</v>
      </c>
      <c r="G10" s="163">
        <v>456430</v>
      </c>
      <c r="H10" s="163">
        <v>-638</v>
      </c>
      <c r="I10" s="163">
        <v>455792</v>
      </c>
      <c r="J10" s="450"/>
    </row>
    <row r="11" spans="1:10" ht="12.75" customHeight="1">
      <c r="A11" s="396" t="s">
        <v>14</v>
      </c>
      <c r="B11" s="321" t="s">
        <v>351</v>
      </c>
      <c r="C11" s="163">
        <v>7700</v>
      </c>
      <c r="D11" s="163"/>
      <c r="E11" s="163">
        <v>7700</v>
      </c>
      <c r="F11" s="321" t="s">
        <v>40</v>
      </c>
      <c r="G11" s="163">
        <v>25297</v>
      </c>
      <c r="H11" s="163">
        <v>41930</v>
      </c>
      <c r="I11" s="163">
        <v>67227</v>
      </c>
      <c r="J11" s="450"/>
    </row>
    <row r="12" spans="1:10" ht="12.75" customHeight="1">
      <c r="A12" s="396" t="s">
        <v>15</v>
      </c>
      <c r="B12" s="321" t="s">
        <v>234</v>
      </c>
      <c r="C12" s="163">
        <v>38076</v>
      </c>
      <c r="D12" s="163">
        <v>573</v>
      </c>
      <c r="E12" s="163">
        <v>38649</v>
      </c>
      <c r="F12" s="322"/>
      <c r="G12" s="163"/>
      <c r="H12" s="163"/>
      <c r="I12" s="163"/>
      <c r="J12" s="450"/>
    </row>
    <row r="13" spans="1:10" ht="12.75" customHeight="1">
      <c r="A13" s="396" t="s">
        <v>16</v>
      </c>
      <c r="B13" s="322"/>
      <c r="C13" s="163"/>
      <c r="D13" s="163"/>
      <c r="E13" s="163"/>
      <c r="F13" s="322"/>
      <c r="G13" s="163"/>
      <c r="H13" s="163"/>
      <c r="I13" s="163"/>
      <c r="J13" s="450"/>
    </row>
    <row r="14" spans="1:10" ht="12.75" customHeight="1">
      <c r="A14" s="396" t="s">
        <v>17</v>
      </c>
      <c r="B14" s="323"/>
      <c r="C14" s="163"/>
      <c r="D14" s="163"/>
      <c r="E14" s="163"/>
      <c r="F14" s="322"/>
      <c r="G14" s="163"/>
      <c r="H14" s="163"/>
      <c r="I14" s="163"/>
      <c r="J14" s="450"/>
    </row>
    <row r="15" spans="1:10" ht="12.75" customHeight="1">
      <c r="A15" s="396" t="s">
        <v>18</v>
      </c>
      <c r="B15" s="322"/>
      <c r="C15" s="163"/>
      <c r="D15" s="163"/>
      <c r="E15" s="163"/>
      <c r="F15" s="322"/>
      <c r="G15" s="163"/>
      <c r="H15" s="163"/>
      <c r="I15" s="163"/>
      <c r="J15" s="450"/>
    </row>
    <row r="16" spans="1:10" ht="12.75" customHeight="1">
      <c r="A16" s="396" t="s">
        <v>19</v>
      </c>
      <c r="B16" s="322"/>
      <c r="C16" s="163"/>
      <c r="D16" s="163"/>
      <c r="E16" s="163"/>
      <c r="F16" s="322"/>
      <c r="G16" s="163"/>
      <c r="H16" s="163"/>
      <c r="I16" s="163"/>
      <c r="J16" s="450"/>
    </row>
    <row r="17" spans="1:10" ht="12.75" customHeight="1">
      <c r="A17" s="396" t="s">
        <v>20</v>
      </c>
      <c r="B17" s="322"/>
      <c r="C17" s="163"/>
      <c r="D17" s="163"/>
      <c r="E17" s="163"/>
      <c r="F17" s="322"/>
      <c r="G17" s="163"/>
      <c r="H17" s="163"/>
      <c r="I17" s="163"/>
      <c r="J17" s="450"/>
    </row>
    <row r="18" spans="1:10" ht="26.25" customHeight="1">
      <c r="A18" s="397" t="s">
        <v>21</v>
      </c>
      <c r="B18" s="398" t="s">
        <v>378</v>
      </c>
      <c r="C18" s="399">
        <f>+C6+C7+C9+C10+C12+C13+C14+C15+C16+C17</f>
        <v>822849</v>
      </c>
      <c r="D18" s="399">
        <f>+D6+D7+D9+D10+D12+D13+D14+D15+D16+D17</f>
        <v>37796</v>
      </c>
      <c r="E18" s="399">
        <f>+E6+E7+E9+E10+E12+E13+E14+E15+E16+E17</f>
        <v>860645</v>
      </c>
      <c r="F18" s="398" t="s">
        <v>359</v>
      </c>
      <c r="G18" s="399">
        <f>SUM(G6:G17)</f>
        <v>864221</v>
      </c>
      <c r="H18" s="399">
        <f>SUM(H6:H17)</f>
        <v>44195</v>
      </c>
      <c r="I18" s="399">
        <f>SUM(I6:I17)</f>
        <v>908416</v>
      </c>
      <c r="J18" s="450"/>
    </row>
    <row r="19" spans="1:10" ht="25.5" customHeight="1">
      <c r="A19" s="400" t="s">
        <v>22</v>
      </c>
      <c r="B19" s="401" t="s">
        <v>354</v>
      </c>
      <c r="C19" s="173">
        <f>+C20+C21+C22+C23</f>
        <v>118164</v>
      </c>
      <c r="D19" s="173">
        <f>+D20+D21+D22+D23</f>
        <v>13039</v>
      </c>
      <c r="E19" s="173">
        <f>+E20+E21+E22+E23</f>
        <v>131203</v>
      </c>
      <c r="F19" s="401" t="s">
        <v>142</v>
      </c>
      <c r="G19" s="48"/>
      <c r="H19" s="48"/>
      <c r="I19" s="48"/>
      <c r="J19" s="450"/>
    </row>
    <row r="20" spans="1:10" ht="12.75" customHeight="1">
      <c r="A20" s="400" t="s">
        <v>23</v>
      </c>
      <c r="B20" s="401" t="s">
        <v>162</v>
      </c>
      <c r="C20" s="48">
        <v>118164</v>
      </c>
      <c r="D20" s="48">
        <v>445</v>
      </c>
      <c r="E20" s="48">
        <v>118609</v>
      </c>
      <c r="F20" s="401" t="s">
        <v>358</v>
      </c>
      <c r="G20" s="48"/>
      <c r="H20" s="48"/>
      <c r="I20" s="48"/>
      <c r="J20" s="450"/>
    </row>
    <row r="21" spans="1:10" ht="12.75" customHeight="1">
      <c r="A21" s="400" t="s">
        <v>24</v>
      </c>
      <c r="B21" s="401" t="s">
        <v>163</v>
      </c>
      <c r="C21" s="48"/>
      <c r="D21" s="48"/>
      <c r="E21" s="48"/>
      <c r="F21" s="401" t="s">
        <v>116</v>
      </c>
      <c r="G21" s="48"/>
      <c r="H21" s="48"/>
      <c r="I21" s="48">
        <v>0</v>
      </c>
      <c r="J21" s="450"/>
    </row>
    <row r="22" spans="1:10" ht="12.75" customHeight="1">
      <c r="A22" s="400" t="s">
        <v>25</v>
      </c>
      <c r="B22" s="401" t="s">
        <v>168</v>
      </c>
      <c r="C22" s="48"/>
      <c r="D22" s="48"/>
      <c r="E22" s="48"/>
      <c r="F22" s="401" t="s">
        <v>117</v>
      </c>
      <c r="G22" s="48"/>
      <c r="H22" s="48"/>
      <c r="I22" s="48"/>
      <c r="J22" s="450"/>
    </row>
    <row r="23" spans="1:10" ht="12.75" customHeight="1">
      <c r="A23" s="400" t="s">
        <v>26</v>
      </c>
      <c r="B23" s="401" t="s">
        <v>169</v>
      </c>
      <c r="C23" s="48"/>
      <c r="D23" s="48">
        <v>12594</v>
      </c>
      <c r="E23" s="48">
        <v>12594</v>
      </c>
      <c r="F23" s="401" t="s">
        <v>171</v>
      </c>
      <c r="G23" s="48"/>
      <c r="H23" s="48"/>
      <c r="I23" s="48"/>
      <c r="J23" s="450"/>
    </row>
    <row r="24" spans="1:10" ht="21" customHeight="1">
      <c r="A24" s="400" t="s">
        <v>27</v>
      </c>
      <c r="B24" s="401" t="s">
        <v>355</v>
      </c>
      <c r="C24" s="173">
        <f>+C25+C26</f>
        <v>0</v>
      </c>
      <c r="D24" s="173">
        <f>+D25+D26</f>
        <v>0</v>
      </c>
      <c r="E24" s="173">
        <f>+E25+E26</f>
        <v>0</v>
      </c>
      <c r="F24" s="401" t="s">
        <v>143</v>
      </c>
      <c r="G24" s="48"/>
      <c r="H24" s="48"/>
      <c r="I24" s="48"/>
      <c r="J24" s="450"/>
    </row>
    <row r="25" spans="1:10" ht="27" customHeight="1">
      <c r="A25" s="400" t="s">
        <v>28</v>
      </c>
      <c r="B25" s="401" t="s">
        <v>352</v>
      </c>
      <c r="C25" s="48"/>
      <c r="D25" s="48"/>
      <c r="E25" s="48"/>
      <c r="F25" s="321" t="s">
        <v>144</v>
      </c>
      <c r="G25" s="48"/>
      <c r="H25" s="48"/>
      <c r="I25" s="48"/>
      <c r="J25" s="450"/>
    </row>
    <row r="26" spans="1:10" ht="22.5">
      <c r="A26" s="400" t="s">
        <v>29</v>
      </c>
      <c r="B26" s="401" t="s">
        <v>353</v>
      </c>
      <c r="C26" s="48"/>
      <c r="D26" s="48"/>
      <c r="E26" s="48"/>
      <c r="F26" s="322" t="s">
        <v>344</v>
      </c>
      <c r="G26" s="48">
        <v>12043</v>
      </c>
      <c r="H26" s="48">
        <v>12594</v>
      </c>
      <c r="I26" s="48">
        <v>24637</v>
      </c>
      <c r="J26" s="450"/>
    </row>
    <row r="27" spans="1:10" ht="21">
      <c r="A27" s="397" t="s">
        <v>30</v>
      </c>
      <c r="B27" s="398" t="s">
        <v>356</v>
      </c>
      <c r="C27" s="399">
        <f>+C19+C24</f>
        <v>118164</v>
      </c>
      <c r="D27" s="399">
        <f>+D19+D24</f>
        <v>13039</v>
      </c>
      <c r="E27" s="399">
        <f>+E19+E24</f>
        <v>131203</v>
      </c>
      <c r="F27" s="398" t="s">
        <v>360</v>
      </c>
      <c r="G27" s="399">
        <f>SUM(G19:G26)</f>
        <v>12043</v>
      </c>
      <c r="H27" s="399">
        <f>SUM(H19:H26)</f>
        <v>12594</v>
      </c>
      <c r="I27" s="399">
        <f>SUM(I19:I26)</f>
        <v>24637</v>
      </c>
      <c r="J27" s="450"/>
    </row>
    <row r="28" spans="1:10" ht="25.5">
      <c r="A28" s="397" t="s">
        <v>31</v>
      </c>
      <c r="B28" s="397" t="s">
        <v>357</v>
      </c>
      <c r="C28" s="402">
        <f>+C18+C27</f>
        <v>941013</v>
      </c>
      <c r="D28" s="402">
        <f>+D18+D27</f>
        <v>50835</v>
      </c>
      <c r="E28" s="402">
        <f>+E18+E27</f>
        <v>991848</v>
      </c>
      <c r="F28" s="397" t="s">
        <v>361</v>
      </c>
      <c r="G28" s="402">
        <f>+G18+G27</f>
        <v>876264</v>
      </c>
      <c r="H28" s="402">
        <f>+H18+H27</f>
        <v>56789</v>
      </c>
      <c r="I28" s="402">
        <f>+I18+I27</f>
        <v>933053</v>
      </c>
      <c r="J28" s="450"/>
    </row>
    <row r="29" spans="1:10" ht="12.75">
      <c r="A29" s="397" t="s">
        <v>32</v>
      </c>
      <c r="B29" s="397" t="s">
        <v>120</v>
      </c>
      <c r="C29" s="402">
        <f>IF(C18-G18&lt;0,G18-C18,"-")</f>
        <v>41372</v>
      </c>
      <c r="D29" s="402">
        <f>IF(D18-H18&lt;0,H18-D18,"-")</f>
        <v>6399</v>
      </c>
      <c r="E29" s="402">
        <f>IF(E18-I18&lt;0,I18-E18,"-")</f>
        <v>47771</v>
      </c>
      <c r="F29" s="397" t="s">
        <v>121</v>
      </c>
      <c r="G29" s="402" t="str">
        <f>IF(C18-G18&gt;0,C18-G18,"-")</f>
        <v>-</v>
      </c>
      <c r="H29" s="402" t="str">
        <f>IF(D18-H18&gt;0,D18-H18,"-")</f>
        <v>-</v>
      </c>
      <c r="I29" s="402" t="str">
        <f>IF(E18-I18&gt;0,E18-I18,"-")</f>
        <v>-</v>
      </c>
      <c r="J29" s="450"/>
    </row>
    <row r="30" spans="1:10" ht="12.75">
      <c r="A30" s="397" t="s">
        <v>33</v>
      </c>
      <c r="B30" s="397" t="s">
        <v>172</v>
      </c>
      <c r="C30" s="402" t="str">
        <f>IF(C18+C19-G28&lt;0,G28-(C18+C19),"-")</f>
        <v>-</v>
      </c>
      <c r="D30" s="402">
        <f>IF(D18+D19-H28&lt;0,H28-(D18+D19),"-")</f>
        <v>5954</v>
      </c>
      <c r="E30" s="402" t="str">
        <f>IF(E18+E19-I28&lt;0,I28-(E18+E19),"-")</f>
        <v>-</v>
      </c>
      <c r="F30" s="397" t="s">
        <v>173</v>
      </c>
      <c r="G30" s="402">
        <f>IF(C18+C19-G28&gt;0,C18+C19-G28,"-")</f>
        <v>64749</v>
      </c>
      <c r="H30" s="402" t="str">
        <f>IF(D18+D19-H28&gt;0,D18+D19-H28,"-")</f>
        <v>-</v>
      </c>
      <c r="I30" s="402">
        <f>IF(E18+E19-I28&gt;0,E18+E19-I28,"-")</f>
        <v>58795</v>
      </c>
      <c r="J30" s="450"/>
    </row>
    <row r="31" spans="2:8" ht="18.75">
      <c r="B31" s="451"/>
      <c r="C31" s="451"/>
      <c r="D31" s="451"/>
      <c r="E31" s="451"/>
      <c r="F31" s="451"/>
      <c r="G31" s="324"/>
      <c r="H31" s="324"/>
    </row>
  </sheetData>
  <sheetProtection/>
  <mergeCells count="3">
    <mergeCell ref="A3:A4"/>
    <mergeCell ref="J1:J30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93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90" workbookViewId="0" topLeftCell="A1">
      <selection activeCell="E4" sqref="E4"/>
    </sheetView>
  </sheetViews>
  <sheetFormatPr defaultColWidth="9.00390625" defaultRowHeight="12.75"/>
  <cols>
    <col min="1" max="1" width="6.875" style="38" customWidth="1"/>
    <col min="2" max="2" width="47.875" style="99" bestFit="1" customWidth="1"/>
    <col min="3" max="3" width="13.875" style="99" customWidth="1"/>
    <col min="4" max="4" width="11.875" style="99" customWidth="1"/>
    <col min="5" max="5" width="13.50390625" style="38" customWidth="1"/>
    <col min="6" max="6" width="35.125" style="38" customWidth="1"/>
    <col min="7" max="7" width="11.00390625" style="38" customWidth="1"/>
    <col min="8" max="8" width="12.625" style="38" customWidth="1"/>
    <col min="9" max="9" width="13.50390625" style="38" customWidth="1"/>
    <col min="10" max="10" width="4.875" style="38" customWidth="1"/>
    <col min="11" max="16384" width="9.375" style="38" customWidth="1"/>
  </cols>
  <sheetData>
    <row r="1" spans="2:10" ht="31.5">
      <c r="B1" s="168" t="s">
        <v>119</v>
      </c>
      <c r="C1" s="168"/>
      <c r="D1" s="168"/>
      <c r="E1" s="169"/>
      <c r="F1" s="169"/>
      <c r="G1" s="169"/>
      <c r="H1" s="169"/>
      <c r="I1" s="169"/>
      <c r="J1" s="450" t="s">
        <v>773</v>
      </c>
    </row>
    <row r="2" spans="9:10" ht="13.5">
      <c r="I2" s="170" t="s">
        <v>54</v>
      </c>
      <c r="J2" s="450"/>
    </row>
    <row r="3" spans="1:10" ht="12.75">
      <c r="A3" s="449" t="s">
        <v>62</v>
      </c>
      <c r="B3" s="392" t="s">
        <v>46</v>
      </c>
      <c r="C3" s="392"/>
      <c r="D3" s="392"/>
      <c r="E3" s="392"/>
      <c r="F3" s="392" t="s">
        <v>48</v>
      </c>
      <c r="G3" s="392"/>
      <c r="H3" s="392"/>
      <c r="I3" s="392"/>
      <c r="J3" s="450"/>
    </row>
    <row r="4" spans="1:10" s="171" customFormat="1" ht="48">
      <c r="A4" s="449"/>
      <c r="B4" s="393" t="s">
        <v>55</v>
      </c>
      <c r="C4" s="394" t="s">
        <v>468</v>
      </c>
      <c r="D4" s="394" t="s">
        <v>467</v>
      </c>
      <c r="E4" s="394" t="s">
        <v>507</v>
      </c>
      <c r="F4" s="393" t="s">
        <v>55</v>
      </c>
      <c r="G4" s="394" t="s">
        <v>468</v>
      </c>
      <c r="H4" s="394" t="s">
        <v>467</v>
      </c>
      <c r="I4" s="394" t="s">
        <v>507</v>
      </c>
      <c r="J4" s="450"/>
    </row>
    <row r="5" spans="1:10" s="171" customFormat="1" ht="21.75" customHeight="1">
      <c r="A5" s="395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5">
        <v>8</v>
      </c>
      <c r="I5" s="395">
        <v>9</v>
      </c>
      <c r="J5" s="450"/>
    </row>
    <row r="6" spans="1:10" ht="21" customHeight="1">
      <c r="A6" s="396" t="s">
        <v>9</v>
      </c>
      <c r="B6" s="321" t="s">
        <v>362</v>
      </c>
      <c r="C6" s="163">
        <v>120900</v>
      </c>
      <c r="D6" s="163">
        <v>3294</v>
      </c>
      <c r="E6" s="163">
        <v>124194</v>
      </c>
      <c r="F6" s="321" t="s">
        <v>164</v>
      </c>
      <c r="G6" s="163">
        <v>67701</v>
      </c>
      <c r="H6" s="163">
        <v>10178</v>
      </c>
      <c r="I6" s="163">
        <v>77879</v>
      </c>
      <c r="J6" s="450"/>
    </row>
    <row r="7" spans="1:10" ht="22.5">
      <c r="A7" s="396" t="s">
        <v>10</v>
      </c>
      <c r="B7" s="321" t="s">
        <v>363</v>
      </c>
      <c r="C7" s="163">
        <v>106100</v>
      </c>
      <c r="D7" s="163">
        <v>3294</v>
      </c>
      <c r="E7" s="163">
        <v>109394</v>
      </c>
      <c r="F7" s="321" t="s">
        <v>368</v>
      </c>
      <c r="G7" s="163">
        <v>47882</v>
      </c>
      <c r="H7" s="163"/>
      <c r="I7" s="163">
        <v>47882</v>
      </c>
      <c r="J7" s="450"/>
    </row>
    <row r="8" spans="1:10" ht="12.75" customHeight="1">
      <c r="A8" s="396" t="s">
        <v>11</v>
      </c>
      <c r="B8" s="321" t="s">
        <v>5</v>
      </c>
      <c r="C8" s="163"/>
      <c r="D8" s="163"/>
      <c r="E8" s="163"/>
      <c r="F8" s="321" t="s">
        <v>138</v>
      </c>
      <c r="G8" s="163">
        <v>69419</v>
      </c>
      <c r="H8" s="163">
        <v>5619</v>
      </c>
      <c r="I8" s="163">
        <v>75038</v>
      </c>
      <c r="J8" s="450"/>
    </row>
    <row r="9" spans="1:10" ht="24.75" customHeight="1">
      <c r="A9" s="396" t="s">
        <v>12</v>
      </c>
      <c r="B9" s="321" t="s">
        <v>364</v>
      </c>
      <c r="C9" s="163">
        <v>4650</v>
      </c>
      <c r="D9" s="163"/>
      <c r="E9" s="163">
        <v>4650</v>
      </c>
      <c r="F9" s="321" t="s">
        <v>369</v>
      </c>
      <c r="G9" s="163">
        <v>59996</v>
      </c>
      <c r="H9" s="163"/>
      <c r="I9" s="163">
        <v>59996</v>
      </c>
      <c r="J9" s="450"/>
    </row>
    <row r="10" spans="1:10" ht="12.75" customHeight="1">
      <c r="A10" s="396" t="s">
        <v>13</v>
      </c>
      <c r="B10" s="321" t="s">
        <v>365</v>
      </c>
      <c r="C10" s="163"/>
      <c r="D10" s="163"/>
      <c r="E10" s="163"/>
      <c r="F10" s="321" t="s">
        <v>167</v>
      </c>
      <c r="G10" s="163">
        <v>12134</v>
      </c>
      <c r="H10" s="163">
        <v>1897</v>
      </c>
      <c r="I10" s="163">
        <v>14031</v>
      </c>
      <c r="J10" s="450"/>
    </row>
    <row r="11" spans="1:10" ht="12.75" customHeight="1">
      <c r="A11" s="396" t="s">
        <v>14</v>
      </c>
      <c r="B11" s="321" t="s">
        <v>366</v>
      </c>
      <c r="C11" s="163"/>
      <c r="D11" s="163"/>
      <c r="E11" s="163"/>
      <c r="F11" s="322"/>
      <c r="G11" s="163"/>
      <c r="H11" s="163"/>
      <c r="I11" s="163"/>
      <c r="J11" s="450"/>
    </row>
    <row r="12" spans="1:10" ht="12.75" customHeight="1">
      <c r="A12" s="396" t="s">
        <v>15</v>
      </c>
      <c r="B12" s="322"/>
      <c r="C12" s="163"/>
      <c r="D12" s="163"/>
      <c r="E12" s="163"/>
      <c r="F12" s="322" t="s">
        <v>40</v>
      </c>
      <c r="G12" s="163">
        <v>37439</v>
      </c>
      <c r="H12" s="163">
        <v>-20354</v>
      </c>
      <c r="I12" s="163">
        <v>17085</v>
      </c>
      <c r="J12" s="450"/>
    </row>
    <row r="13" spans="1:10" ht="12.75" customHeight="1">
      <c r="A13" s="396" t="s">
        <v>16</v>
      </c>
      <c r="B13" s="322"/>
      <c r="C13" s="163"/>
      <c r="D13" s="163"/>
      <c r="E13" s="163"/>
      <c r="F13" s="322"/>
      <c r="G13" s="163"/>
      <c r="H13" s="163"/>
      <c r="I13" s="163"/>
      <c r="J13" s="450"/>
    </row>
    <row r="14" spans="1:10" ht="21.75" customHeight="1">
      <c r="A14" s="396" t="s">
        <v>17</v>
      </c>
      <c r="B14" s="322"/>
      <c r="C14" s="163"/>
      <c r="D14" s="163"/>
      <c r="E14" s="163"/>
      <c r="F14" s="322"/>
      <c r="G14" s="163"/>
      <c r="H14" s="163"/>
      <c r="I14" s="163"/>
      <c r="J14" s="450"/>
    </row>
    <row r="15" spans="1:10" ht="12.75">
      <c r="A15" s="396" t="s">
        <v>18</v>
      </c>
      <c r="B15" s="322"/>
      <c r="C15" s="163"/>
      <c r="D15" s="163"/>
      <c r="E15" s="163"/>
      <c r="F15" s="322"/>
      <c r="G15" s="163"/>
      <c r="H15" s="163"/>
      <c r="I15" s="163"/>
      <c r="J15" s="450"/>
    </row>
    <row r="16" spans="1:10" ht="12.75" customHeight="1">
      <c r="A16" s="396" t="s">
        <v>19</v>
      </c>
      <c r="B16" s="322"/>
      <c r="C16" s="163"/>
      <c r="D16" s="163"/>
      <c r="E16" s="163"/>
      <c r="F16" s="321"/>
      <c r="G16" s="163"/>
      <c r="H16" s="163"/>
      <c r="I16" s="163"/>
      <c r="J16" s="450"/>
    </row>
    <row r="17" spans="1:10" ht="22.5" customHeight="1">
      <c r="A17" s="397" t="s">
        <v>20</v>
      </c>
      <c r="B17" s="398" t="s">
        <v>379</v>
      </c>
      <c r="C17" s="399">
        <f>+C6+C8+C9+C11+C12+C13+C14+C15+C16</f>
        <v>125550</v>
      </c>
      <c r="D17" s="399">
        <f>+D6+D8+D9+D11+D12+D13+D14+D15+D16</f>
        <v>3294</v>
      </c>
      <c r="E17" s="399">
        <f>+E6+E8+E9+E11+E12+E13+E14+E15+E16</f>
        <v>128844</v>
      </c>
      <c r="F17" s="398" t="s">
        <v>380</v>
      </c>
      <c r="G17" s="399">
        <f>+G6+G8+G10+G11+G12+G13+G14+G15+G16</f>
        <v>186693</v>
      </c>
      <c r="H17" s="399">
        <f>+H6+H8+H10+H11+H12+H13+H14+H15+H16</f>
        <v>-2660</v>
      </c>
      <c r="I17" s="399">
        <f>+I6+I8+I10+I11+I12+I13+I14+I15+I16</f>
        <v>184033</v>
      </c>
      <c r="J17" s="450"/>
    </row>
    <row r="18" spans="1:10" ht="20.25" customHeight="1">
      <c r="A18" s="396" t="s">
        <v>21</v>
      </c>
      <c r="B18" s="176" t="s">
        <v>185</v>
      </c>
      <c r="C18" s="173">
        <f>+C19+C20+C21+C22+C23</f>
        <v>0</v>
      </c>
      <c r="D18" s="173">
        <f>+D19+D20+D21+D22+D23</f>
        <v>0</v>
      </c>
      <c r="E18" s="173">
        <f>+E19+E20+E21+E22+E23</f>
        <v>0</v>
      </c>
      <c r="F18" s="401" t="s">
        <v>142</v>
      </c>
      <c r="G18" s="48"/>
      <c r="H18" s="48"/>
      <c r="I18" s="48"/>
      <c r="J18" s="450"/>
    </row>
    <row r="19" spans="1:10" ht="12.75" customHeight="1">
      <c r="A19" s="396" t="s">
        <v>22</v>
      </c>
      <c r="B19" s="175" t="s">
        <v>174</v>
      </c>
      <c r="C19" s="48"/>
      <c r="D19" s="48"/>
      <c r="E19" s="48"/>
      <c r="F19" s="401" t="s">
        <v>145</v>
      </c>
      <c r="G19" s="48"/>
      <c r="H19" s="48"/>
      <c r="I19" s="48"/>
      <c r="J19" s="450"/>
    </row>
    <row r="20" spans="1:10" ht="12.75" customHeight="1">
      <c r="A20" s="396" t="s">
        <v>23</v>
      </c>
      <c r="B20" s="175" t="s">
        <v>175</v>
      </c>
      <c r="C20" s="48"/>
      <c r="D20" s="48"/>
      <c r="E20" s="48"/>
      <c r="F20" s="401" t="s">
        <v>116</v>
      </c>
      <c r="G20" s="48">
        <v>3606</v>
      </c>
      <c r="H20" s="48">
        <v>1948</v>
      </c>
      <c r="I20" s="48">
        <v>5554</v>
      </c>
      <c r="J20" s="450"/>
    </row>
    <row r="21" spans="1:10" ht="12.75" customHeight="1">
      <c r="A21" s="396" t="s">
        <v>24</v>
      </c>
      <c r="B21" s="175" t="s">
        <v>176</v>
      </c>
      <c r="C21" s="48"/>
      <c r="D21" s="48"/>
      <c r="E21" s="48"/>
      <c r="F21" s="401" t="s">
        <v>117</v>
      </c>
      <c r="G21" s="48"/>
      <c r="H21" s="48"/>
      <c r="I21" s="48"/>
      <c r="J21" s="450"/>
    </row>
    <row r="22" spans="1:10" ht="12.75" customHeight="1">
      <c r="A22" s="396" t="s">
        <v>25</v>
      </c>
      <c r="B22" s="175" t="s">
        <v>177</v>
      </c>
      <c r="C22" s="48"/>
      <c r="D22" s="48"/>
      <c r="E22" s="48"/>
      <c r="F22" s="401" t="s">
        <v>171</v>
      </c>
      <c r="G22" s="48"/>
      <c r="H22" s="48"/>
      <c r="I22" s="48"/>
      <c r="J22" s="450"/>
    </row>
    <row r="23" spans="1:10" ht="22.5" customHeight="1">
      <c r="A23" s="396" t="s">
        <v>26</v>
      </c>
      <c r="B23" s="175" t="s">
        <v>178</v>
      </c>
      <c r="C23" s="48"/>
      <c r="D23" s="48"/>
      <c r="E23" s="48"/>
      <c r="F23" s="401" t="s">
        <v>146</v>
      </c>
      <c r="G23" s="48">
        <v>1948</v>
      </c>
      <c r="H23" s="48">
        <v>-1948</v>
      </c>
      <c r="I23" s="48"/>
      <c r="J23" s="450"/>
    </row>
    <row r="24" spans="1:10" ht="24.75" customHeight="1">
      <c r="A24" s="396" t="s">
        <v>27</v>
      </c>
      <c r="B24" s="176" t="s">
        <v>179</v>
      </c>
      <c r="C24" s="173">
        <f>+C25+C26+C27+C28+C29</f>
        <v>1948</v>
      </c>
      <c r="D24" s="173">
        <f>+D25+D26+D27+D28+D29</f>
        <v>0</v>
      </c>
      <c r="E24" s="173">
        <f>+E25+E26+E27+E28+E29</f>
        <v>1948</v>
      </c>
      <c r="F24" s="401" t="s">
        <v>144</v>
      </c>
      <c r="G24" s="48"/>
      <c r="H24" s="48"/>
      <c r="I24" s="48"/>
      <c r="J24" s="450"/>
    </row>
    <row r="25" spans="1:10" ht="12.75" customHeight="1">
      <c r="A25" s="396" t="s">
        <v>28</v>
      </c>
      <c r="B25" s="175" t="s">
        <v>180</v>
      </c>
      <c r="C25" s="48">
        <v>1948</v>
      </c>
      <c r="D25" s="48"/>
      <c r="E25" s="48">
        <v>1948</v>
      </c>
      <c r="F25" s="401" t="s">
        <v>370</v>
      </c>
      <c r="G25" s="48"/>
      <c r="H25" s="48"/>
      <c r="I25" s="48"/>
      <c r="J25" s="450"/>
    </row>
    <row r="26" spans="1:10" ht="12.75" customHeight="1">
      <c r="A26" s="396" t="s">
        <v>29</v>
      </c>
      <c r="B26" s="175" t="s">
        <v>181</v>
      </c>
      <c r="C26" s="48"/>
      <c r="D26" s="48"/>
      <c r="E26" s="48"/>
      <c r="F26" s="323"/>
      <c r="G26" s="48"/>
      <c r="H26" s="48"/>
      <c r="I26" s="48"/>
      <c r="J26" s="450"/>
    </row>
    <row r="27" spans="1:10" ht="12.75" customHeight="1">
      <c r="A27" s="396" t="s">
        <v>30</v>
      </c>
      <c r="B27" s="175" t="s">
        <v>182</v>
      </c>
      <c r="C27" s="48"/>
      <c r="D27" s="48"/>
      <c r="E27" s="48"/>
      <c r="F27" s="322"/>
      <c r="G27" s="48"/>
      <c r="H27" s="48"/>
      <c r="I27" s="48"/>
      <c r="J27" s="450"/>
    </row>
    <row r="28" spans="1:10" ht="12.75" customHeight="1">
      <c r="A28" s="396" t="s">
        <v>31</v>
      </c>
      <c r="B28" s="403" t="s">
        <v>183</v>
      </c>
      <c r="C28" s="48"/>
      <c r="D28" s="48"/>
      <c r="E28" s="48"/>
      <c r="F28" s="322"/>
      <c r="G28" s="48"/>
      <c r="H28" s="48"/>
      <c r="I28" s="48"/>
      <c r="J28" s="450"/>
    </row>
    <row r="29" spans="1:10" ht="12.75" customHeight="1">
      <c r="A29" s="396" t="s">
        <v>32</v>
      </c>
      <c r="B29" s="403" t="s">
        <v>184</v>
      </c>
      <c r="C29" s="48"/>
      <c r="D29" s="48"/>
      <c r="E29" s="48"/>
      <c r="F29" s="322"/>
      <c r="G29" s="48"/>
      <c r="H29" s="48"/>
      <c r="I29" s="48"/>
      <c r="J29" s="450"/>
    </row>
    <row r="30" spans="1:10" ht="31.5" customHeight="1">
      <c r="A30" s="397" t="s">
        <v>33</v>
      </c>
      <c r="B30" s="398" t="s">
        <v>367</v>
      </c>
      <c r="C30" s="399">
        <f>+C18+C24</f>
        <v>1948</v>
      </c>
      <c r="D30" s="399">
        <f>+D18+D24</f>
        <v>0</v>
      </c>
      <c r="E30" s="399">
        <f>+E18+E24</f>
        <v>1948</v>
      </c>
      <c r="F30" s="398" t="s">
        <v>371</v>
      </c>
      <c r="G30" s="399">
        <f>SUM(G18:G29)</f>
        <v>5554</v>
      </c>
      <c r="H30" s="399">
        <f>SUM(H18:H29)</f>
        <v>0</v>
      </c>
      <c r="I30" s="399">
        <f>SUM(I18:I29)</f>
        <v>5554</v>
      </c>
      <c r="J30" s="450"/>
    </row>
    <row r="31" spans="1:10" ht="12.75">
      <c r="A31" s="397" t="s">
        <v>34</v>
      </c>
      <c r="B31" s="397" t="s">
        <v>372</v>
      </c>
      <c r="C31" s="402">
        <f>+C17+C30</f>
        <v>127498</v>
      </c>
      <c r="D31" s="402">
        <f>+D17+D30</f>
        <v>3294</v>
      </c>
      <c r="E31" s="402">
        <f>+E17+E30</f>
        <v>130792</v>
      </c>
      <c r="F31" s="397" t="s">
        <v>373</v>
      </c>
      <c r="G31" s="402">
        <f>+G17+G30</f>
        <v>192247</v>
      </c>
      <c r="H31" s="402">
        <f>+H17+H30</f>
        <v>-2660</v>
      </c>
      <c r="I31" s="402">
        <f>+I17+I30</f>
        <v>189587</v>
      </c>
      <c r="J31" s="450"/>
    </row>
    <row r="32" spans="1:10" ht="12.75">
      <c r="A32" s="397" t="s">
        <v>35</v>
      </c>
      <c r="B32" s="397" t="s">
        <v>120</v>
      </c>
      <c r="C32" s="402">
        <f>IF(C17-E17&lt;0,E17-C17,"-")</f>
        <v>3294</v>
      </c>
      <c r="D32" s="402" t="str">
        <f>IF(D17-H17&lt;0,H17-D17,"-")</f>
        <v>-</v>
      </c>
      <c r="E32" s="402">
        <f>IF(E17-I17&lt;0,I17-E17,"-")</f>
        <v>55189</v>
      </c>
      <c r="F32" s="397" t="s">
        <v>121</v>
      </c>
      <c r="G32" s="402" t="str">
        <f>IF(C17-G17&gt;0,C17-G17,"-")</f>
        <v>-</v>
      </c>
      <c r="H32" s="402">
        <f>IF(D17-H17&gt;0,D17-H17,"-")</f>
        <v>5954</v>
      </c>
      <c r="I32" s="402" t="str">
        <f>IF(E17-I17&gt;0,E17-I17,"-")</f>
        <v>-</v>
      </c>
      <c r="J32" s="450"/>
    </row>
    <row r="33" spans="1:10" ht="12.75">
      <c r="A33" s="397" t="s">
        <v>36</v>
      </c>
      <c r="B33" s="397" t="s">
        <v>172</v>
      </c>
      <c r="C33" s="402">
        <f>IF(C17+C18-E31&lt;0,E31-(C17+C18),"-")</f>
        <v>5242</v>
      </c>
      <c r="D33" s="402" t="str">
        <f>IF(D17+D18-H31&lt;0,H31-(D17+D18),"-")</f>
        <v>-</v>
      </c>
      <c r="E33" s="402">
        <f>IF(E17+E18-I31&lt;0,I31-(E17+E18),"-")</f>
        <v>60743</v>
      </c>
      <c r="F33" s="397" t="s">
        <v>173</v>
      </c>
      <c r="G33" s="402" t="str">
        <f>IF(C17+C18-G31&gt;0,C17+C18-G31,"-")</f>
        <v>-</v>
      </c>
      <c r="H33" s="402">
        <f>IF(D17+D18-H31&gt;0,D17+D18-H31,"-")</f>
        <v>5954</v>
      </c>
      <c r="I33" s="402" t="str">
        <f>IF(E17+E18-I31&gt;0,E17+E18-I31,"-")</f>
        <v>-</v>
      </c>
      <c r="J33" s="450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2" sqref="C2:D2"/>
    </sheetView>
  </sheetViews>
  <sheetFormatPr defaultColWidth="9.00390625" defaultRowHeight="12.75"/>
  <cols>
    <col min="1" max="1" width="5.625" style="70" customWidth="1"/>
    <col min="2" max="2" width="35.625" style="70" customWidth="1"/>
    <col min="3" max="6" width="14.00390625" style="70" customWidth="1"/>
    <col min="7" max="16384" width="9.375" style="70" customWidth="1"/>
  </cols>
  <sheetData>
    <row r="1" spans="1:6" ht="33" customHeight="1">
      <c r="A1" s="452" t="s">
        <v>412</v>
      </c>
      <c r="B1" s="452"/>
      <c r="C1" s="452"/>
      <c r="D1" s="452"/>
      <c r="E1" s="452"/>
      <c r="F1" s="452"/>
    </row>
    <row r="2" spans="1:7" ht="15.75" customHeight="1" thickBot="1">
      <c r="A2" s="71"/>
      <c r="B2" s="71"/>
      <c r="C2" s="453"/>
      <c r="D2" s="453"/>
      <c r="E2" s="460" t="s">
        <v>44</v>
      </c>
      <c r="F2" s="460"/>
      <c r="G2" s="78"/>
    </row>
    <row r="3" spans="1:6" ht="63" customHeight="1">
      <c r="A3" s="456" t="s">
        <v>7</v>
      </c>
      <c r="B3" s="458" t="s">
        <v>149</v>
      </c>
      <c r="C3" s="458" t="s">
        <v>192</v>
      </c>
      <c r="D3" s="458"/>
      <c r="E3" s="458"/>
      <c r="F3" s="454" t="s">
        <v>188</v>
      </c>
    </row>
    <row r="4" spans="1:6" ht="15.75" thickBot="1">
      <c r="A4" s="457"/>
      <c r="B4" s="459"/>
      <c r="C4" s="73" t="s">
        <v>187</v>
      </c>
      <c r="D4" s="73" t="s">
        <v>374</v>
      </c>
      <c r="E4" s="73" t="s">
        <v>438</v>
      </c>
      <c r="F4" s="455"/>
    </row>
    <row r="5" spans="1:6" ht="15.75" thickBot="1">
      <c r="A5" s="75">
        <v>1</v>
      </c>
      <c r="B5" s="76">
        <v>2</v>
      </c>
      <c r="C5" s="76">
        <v>3</v>
      </c>
      <c r="D5" s="76">
        <v>4</v>
      </c>
      <c r="E5" s="76">
        <v>5</v>
      </c>
      <c r="F5" s="77">
        <v>6</v>
      </c>
    </row>
    <row r="6" spans="1:6" ht="15.75">
      <c r="A6" s="74" t="s">
        <v>9</v>
      </c>
      <c r="B6" s="279"/>
      <c r="C6" s="84"/>
      <c r="D6" s="84"/>
      <c r="E6" s="84"/>
      <c r="F6" s="81">
        <f>SUM(C6:E6)</f>
        <v>0</v>
      </c>
    </row>
    <row r="7" spans="1:6" ht="15.75">
      <c r="A7" s="72" t="s">
        <v>10</v>
      </c>
      <c r="B7" s="280"/>
      <c r="C7" s="86"/>
      <c r="D7" s="86"/>
      <c r="E7" s="86"/>
      <c r="F7" s="82">
        <f>SUM(C7:E7)</f>
        <v>0</v>
      </c>
    </row>
    <row r="8" spans="1:6" ht="15">
      <c r="A8" s="72" t="s">
        <v>11</v>
      </c>
      <c r="B8" s="85"/>
      <c r="C8" s="86"/>
      <c r="D8" s="86"/>
      <c r="E8" s="86"/>
      <c r="F8" s="82">
        <f>SUM(C8:E8)</f>
        <v>0</v>
      </c>
    </row>
    <row r="9" spans="1:6" ht="15">
      <c r="A9" s="72" t="s">
        <v>12</v>
      </c>
      <c r="B9" s="85"/>
      <c r="C9" s="86"/>
      <c r="D9" s="86"/>
      <c r="E9" s="86"/>
      <c r="F9" s="82">
        <f>SUM(C9:E9)</f>
        <v>0</v>
      </c>
    </row>
    <row r="10" spans="1:6" ht="15.75" thickBot="1">
      <c r="A10" s="79" t="s">
        <v>13</v>
      </c>
      <c r="B10" s="87"/>
      <c r="C10" s="88"/>
      <c r="D10" s="88"/>
      <c r="E10" s="88"/>
      <c r="F10" s="82">
        <f>SUM(C10:E10)</f>
        <v>0</v>
      </c>
    </row>
    <row r="11" spans="1:6" s="267" customFormat="1" ht="15" thickBot="1">
      <c r="A11" s="264" t="s">
        <v>14</v>
      </c>
      <c r="B11" s="80" t="s">
        <v>150</v>
      </c>
      <c r="C11" s="265">
        <f>SUM(C6:C10)</f>
        <v>0</v>
      </c>
      <c r="D11" s="265">
        <f>SUM(D6:D10)</f>
        <v>0</v>
      </c>
      <c r="E11" s="265">
        <f>SUM(E6:E10)</f>
        <v>0</v>
      </c>
      <c r="F11" s="26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6/2016. (III.21.)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7" sqref="B7"/>
    </sheetView>
  </sheetViews>
  <sheetFormatPr defaultColWidth="9.00390625" defaultRowHeight="12.75"/>
  <cols>
    <col min="1" max="1" width="5.625" style="70" customWidth="1"/>
    <col min="2" max="2" width="68.625" style="70" customWidth="1"/>
    <col min="3" max="3" width="19.50390625" style="70" customWidth="1"/>
    <col min="4" max="16384" width="9.375" style="70" customWidth="1"/>
  </cols>
  <sheetData>
    <row r="1" spans="1:3" ht="33" customHeight="1">
      <c r="A1" s="452" t="s">
        <v>413</v>
      </c>
      <c r="B1" s="452"/>
      <c r="C1" s="452"/>
    </row>
    <row r="2" spans="1:4" ht="15.75" customHeight="1" thickBot="1">
      <c r="A2" s="71"/>
      <c r="B2" s="71"/>
      <c r="C2" s="83" t="s">
        <v>44</v>
      </c>
      <c r="D2" s="78"/>
    </row>
    <row r="3" spans="1:3" ht="26.25" customHeight="1" thickBot="1">
      <c r="A3" s="89" t="s">
        <v>7</v>
      </c>
      <c r="B3" s="90" t="s">
        <v>147</v>
      </c>
      <c r="C3" s="91" t="s">
        <v>437</v>
      </c>
    </row>
    <row r="4" spans="1:3" ht="15.75" thickBot="1">
      <c r="A4" s="92">
        <v>1</v>
      </c>
      <c r="B4" s="93">
        <v>2</v>
      </c>
      <c r="C4" s="94">
        <v>3</v>
      </c>
    </row>
    <row r="5" spans="1:3" ht="15">
      <c r="A5" s="95" t="s">
        <v>9</v>
      </c>
      <c r="B5" s="180" t="s">
        <v>47</v>
      </c>
      <c r="C5" s="177">
        <v>225995</v>
      </c>
    </row>
    <row r="6" spans="1:3" ht="24.75">
      <c r="A6" s="96" t="s">
        <v>10</v>
      </c>
      <c r="B6" s="202" t="s">
        <v>189</v>
      </c>
      <c r="C6" s="178">
        <v>3000</v>
      </c>
    </row>
    <row r="7" spans="1:3" ht="15">
      <c r="A7" s="96" t="s">
        <v>11</v>
      </c>
      <c r="B7" s="203" t="s">
        <v>411</v>
      </c>
      <c r="C7" s="178"/>
    </row>
    <row r="8" spans="1:3" ht="24.75">
      <c r="A8" s="96" t="s">
        <v>12</v>
      </c>
      <c r="B8" s="203" t="s">
        <v>191</v>
      </c>
      <c r="C8" s="178"/>
    </row>
    <row r="9" spans="1:3" ht="15">
      <c r="A9" s="97" t="s">
        <v>13</v>
      </c>
      <c r="B9" s="203" t="s">
        <v>190</v>
      </c>
      <c r="C9" s="179">
        <v>1740</v>
      </c>
    </row>
    <row r="10" spans="1:3" ht="15.75" thickBot="1">
      <c r="A10" s="96" t="s">
        <v>14</v>
      </c>
      <c r="B10" s="204" t="s">
        <v>148</v>
      </c>
      <c r="C10" s="178"/>
    </row>
    <row r="11" spans="1:3" ht="15.75" thickBot="1">
      <c r="A11" s="461" t="s">
        <v>151</v>
      </c>
      <c r="B11" s="462"/>
      <c r="C11" s="98">
        <f>SUM(C5:C10)</f>
        <v>230735</v>
      </c>
    </row>
    <row r="12" spans="1:3" ht="23.25" customHeight="1">
      <c r="A12" s="463" t="s">
        <v>161</v>
      </c>
      <c r="B12" s="463"/>
      <c r="C12" s="46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6/2016. (III.21.)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view="pageLayout" zoomScaleNormal="120" workbookViewId="0" topLeftCell="A1">
      <selection activeCell="B3" sqref="B3"/>
    </sheetView>
  </sheetViews>
  <sheetFormatPr defaultColWidth="9.00390625" defaultRowHeight="12.75"/>
  <cols>
    <col min="1" max="1" width="5.625" style="70" customWidth="1"/>
    <col min="2" max="2" width="66.875" style="70" customWidth="1"/>
    <col min="3" max="3" width="27.00390625" style="70" customWidth="1"/>
    <col min="4" max="16384" width="9.375" style="70" customWidth="1"/>
  </cols>
  <sheetData>
    <row r="1" spans="1:3" ht="33" customHeight="1">
      <c r="A1" s="452" t="s">
        <v>439</v>
      </c>
      <c r="B1" s="452"/>
      <c r="C1" s="452"/>
    </row>
    <row r="2" spans="1:4" ht="15.75" customHeight="1" thickBot="1">
      <c r="A2" s="71"/>
      <c r="B2" s="71"/>
      <c r="C2" s="83" t="s">
        <v>44</v>
      </c>
      <c r="D2" s="78"/>
    </row>
    <row r="3" spans="1:3" ht="26.25" customHeight="1" thickBot="1">
      <c r="A3" s="89" t="s">
        <v>7</v>
      </c>
      <c r="B3" s="90" t="s">
        <v>152</v>
      </c>
      <c r="C3" s="91" t="s">
        <v>159</v>
      </c>
    </row>
    <row r="4" spans="1:3" ht="15.75" thickBot="1">
      <c r="A4" s="92">
        <v>1</v>
      </c>
      <c r="B4" s="93">
        <v>2</v>
      </c>
      <c r="C4" s="94">
        <v>3</v>
      </c>
    </row>
    <row r="5" spans="1:3" ht="15">
      <c r="A5" s="95" t="s">
        <v>9</v>
      </c>
      <c r="B5" s="284"/>
      <c r="C5" s="285"/>
    </row>
    <row r="6" spans="1:3" ht="15">
      <c r="A6" s="96" t="s">
        <v>10</v>
      </c>
      <c r="B6" s="286"/>
      <c r="C6" s="285"/>
    </row>
    <row r="7" spans="1:3" ht="15.75" thickBot="1">
      <c r="A7" s="97" t="s">
        <v>11</v>
      </c>
      <c r="B7" s="287"/>
      <c r="C7" s="288"/>
    </row>
    <row r="8" spans="1:3" s="267" customFormat="1" ht="26.25" thickBot="1">
      <c r="A8" s="268" t="s">
        <v>12</v>
      </c>
      <c r="B8" s="289" t="s">
        <v>153</v>
      </c>
      <c r="C8" s="290">
        <f>SUM(C5:C7)</f>
        <v>0</v>
      </c>
    </row>
    <row r="9" spans="2:3" ht="15">
      <c r="B9" s="1"/>
      <c r="C9" s="1"/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6/2016. (III.21.)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"/>
  <sheetViews>
    <sheetView view="pageLayout" workbookViewId="0" topLeftCell="B32">
      <selection activeCell="F49" sqref="F49"/>
    </sheetView>
  </sheetViews>
  <sheetFormatPr defaultColWidth="9.00390625" defaultRowHeight="12.75"/>
  <cols>
    <col min="1" max="1" width="42.625" style="29" customWidth="1"/>
    <col min="2" max="2" width="15.625" style="28" customWidth="1"/>
    <col min="3" max="3" width="15.125" style="28" bestFit="1" customWidth="1"/>
    <col min="4" max="4" width="11.875" style="28" bestFit="1" customWidth="1"/>
    <col min="5" max="5" width="12.875" style="28" customWidth="1"/>
    <col min="6" max="6" width="15.875" style="28" customWidth="1"/>
    <col min="7" max="7" width="14.50390625" style="38" customWidth="1"/>
    <col min="8" max="9" width="12.875" style="28" customWidth="1"/>
    <col min="10" max="10" width="13.875" style="28" customWidth="1"/>
    <col min="11" max="16384" width="9.375" style="28" customWidth="1"/>
  </cols>
  <sheetData>
    <row r="1" spans="1:7" ht="25.5" customHeight="1">
      <c r="A1" s="464" t="s">
        <v>0</v>
      </c>
      <c r="B1" s="464"/>
      <c r="C1" s="464"/>
      <c r="D1" s="464"/>
      <c r="E1" s="464"/>
      <c r="F1" s="464"/>
      <c r="G1" s="464"/>
    </row>
    <row r="2" spans="1:7" ht="22.5" customHeight="1" thickBot="1">
      <c r="A2" s="99"/>
      <c r="B2" s="38"/>
      <c r="C2" s="38"/>
      <c r="D2" s="38"/>
      <c r="E2" s="38"/>
      <c r="F2" s="38"/>
      <c r="G2" s="33" t="s">
        <v>54</v>
      </c>
    </row>
    <row r="3" spans="1:7" s="30" customFormat="1" ht="44.25" customHeight="1" thickBot="1">
      <c r="A3" s="100" t="s">
        <v>58</v>
      </c>
      <c r="B3" s="101" t="s">
        <v>59</v>
      </c>
      <c r="C3" s="101" t="s">
        <v>60</v>
      </c>
      <c r="D3" s="101" t="s">
        <v>440</v>
      </c>
      <c r="E3" s="101" t="s">
        <v>437</v>
      </c>
      <c r="F3" s="101" t="s">
        <v>468</v>
      </c>
      <c r="G3" s="34" t="s">
        <v>441</v>
      </c>
    </row>
    <row r="4" spans="1:7" s="38" customFormat="1" ht="12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25"/>
      <c r="G4" s="37" t="s">
        <v>63</v>
      </c>
    </row>
    <row r="5" spans="1:7" ht="15">
      <c r="A5" s="305" t="s">
        <v>443</v>
      </c>
      <c r="B5" s="271">
        <v>692</v>
      </c>
      <c r="C5" s="272" t="s">
        <v>444</v>
      </c>
      <c r="D5" s="271"/>
      <c r="E5" s="271">
        <v>692</v>
      </c>
      <c r="F5" s="271">
        <v>692</v>
      </c>
      <c r="G5" s="273">
        <f aca="true" t="shared" si="0" ref="G5:G15">B5-D5-E5</f>
        <v>0</v>
      </c>
    </row>
    <row r="6" spans="1:7" ht="15.75" customHeight="1">
      <c r="A6" s="307" t="s">
        <v>423</v>
      </c>
      <c r="B6" s="271">
        <v>1500</v>
      </c>
      <c r="C6" s="272" t="s">
        <v>444</v>
      </c>
      <c r="D6" s="271"/>
      <c r="E6" s="271">
        <v>1500</v>
      </c>
      <c r="F6" s="271">
        <v>1500</v>
      </c>
      <c r="G6" s="273">
        <f t="shared" si="0"/>
        <v>0</v>
      </c>
    </row>
    <row r="7" spans="1:7" ht="15.75" customHeight="1">
      <c r="A7" s="306" t="s">
        <v>446</v>
      </c>
      <c r="B7" s="271">
        <v>1600</v>
      </c>
      <c r="C7" s="272" t="s">
        <v>444</v>
      </c>
      <c r="D7" s="271"/>
      <c r="E7" s="271">
        <v>1600</v>
      </c>
      <c r="F7" s="271">
        <v>1600</v>
      </c>
      <c r="G7" s="273">
        <f t="shared" si="0"/>
        <v>0</v>
      </c>
    </row>
    <row r="8" spans="1:7" ht="21.75" customHeight="1">
      <c r="A8" s="307" t="s">
        <v>447</v>
      </c>
      <c r="B8" s="271">
        <v>1100</v>
      </c>
      <c r="C8" s="272" t="s">
        <v>444</v>
      </c>
      <c r="D8" s="271"/>
      <c r="E8" s="271">
        <v>1100</v>
      </c>
      <c r="F8" s="271">
        <v>1100</v>
      </c>
      <c r="G8" s="273">
        <f t="shared" si="0"/>
        <v>0</v>
      </c>
    </row>
    <row r="9" spans="1:7" ht="15.75" customHeight="1">
      <c r="A9" s="308" t="s">
        <v>448</v>
      </c>
      <c r="B9" s="274">
        <v>1600</v>
      </c>
      <c r="C9" s="275" t="s">
        <v>444</v>
      </c>
      <c r="D9" s="274"/>
      <c r="E9" s="274">
        <v>1600</v>
      </c>
      <c r="F9" s="274">
        <v>1600</v>
      </c>
      <c r="G9" s="276">
        <f t="shared" si="0"/>
        <v>0</v>
      </c>
    </row>
    <row r="10" spans="1:7" ht="15.75" customHeight="1">
      <c r="A10" s="308" t="s">
        <v>450</v>
      </c>
      <c r="B10" s="274">
        <v>47882</v>
      </c>
      <c r="C10" s="275" t="s">
        <v>444</v>
      </c>
      <c r="D10" s="274"/>
      <c r="E10" s="274">
        <v>47882</v>
      </c>
      <c r="F10" s="274">
        <v>43289</v>
      </c>
      <c r="G10" s="276">
        <f t="shared" si="0"/>
        <v>0</v>
      </c>
    </row>
    <row r="11" spans="1:7" s="411" customFormat="1" ht="15.75" customHeight="1">
      <c r="A11" s="407" t="s">
        <v>424</v>
      </c>
      <c r="B11" s="408">
        <v>495</v>
      </c>
      <c r="C11" s="409" t="s">
        <v>444</v>
      </c>
      <c r="D11" s="408"/>
      <c r="E11" s="408">
        <v>495</v>
      </c>
      <c r="F11" s="408">
        <v>495</v>
      </c>
      <c r="G11" s="410">
        <f t="shared" si="0"/>
        <v>0</v>
      </c>
    </row>
    <row r="12" spans="1:7" s="411" customFormat="1" ht="25.5" customHeight="1">
      <c r="A12" s="407" t="s">
        <v>425</v>
      </c>
      <c r="B12" s="408">
        <v>127</v>
      </c>
      <c r="C12" s="409" t="s">
        <v>444</v>
      </c>
      <c r="D12" s="408"/>
      <c r="E12" s="408">
        <v>127</v>
      </c>
      <c r="F12" s="408">
        <v>127</v>
      </c>
      <c r="G12" s="410">
        <f t="shared" si="0"/>
        <v>0</v>
      </c>
    </row>
    <row r="13" spans="1:7" ht="15.75" customHeight="1">
      <c r="A13" s="407" t="s">
        <v>451</v>
      </c>
      <c r="B13" s="408">
        <v>330</v>
      </c>
      <c r="C13" s="409" t="s">
        <v>444</v>
      </c>
      <c r="D13" s="408"/>
      <c r="E13" s="408">
        <v>330</v>
      </c>
      <c r="F13" s="408">
        <v>330</v>
      </c>
      <c r="G13" s="276">
        <f t="shared" si="0"/>
        <v>0</v>
      </c>
    </row>
    <row r="14" spans="1:7" ht="15.75" customHeight="1">
      <c r="A14" s="407" t="s">
        <v>452</v>
      </c>
      <c r="B14" s="408">
        <v>600</v>
      </c>
      <c r="C14" s="409" t="s">
        <v>444</v>
      </c>
      <c r="D14" s="408"/>
      <c r="E14" s="408">
        <v>600</v>
      </c>
      <c r="F14" s="408">
        <v>517</v>
      </c>
      <c r="G14" s="276">
        <f t="shared" si="0"/>
        <v>0</v>
      </c>
    </row>
    <row r="15" spans="1:7" ht="28.5" customHeight="1">
      <c r="A15" s="308" t="s">
        <v>459</v>
      </c>
      <c r="B15" s="274">
        <v>1552</v>
      </c>
      <c r="C15" s="275" t="s">
        <v>444</v>
      </c>
      <c r="D15" s="274"/>
      <c r="E15" s="274">
        <v>1552</v>
      </c>
      <c r="F15" s="274">
        <v>1552</v>
      </c>
      <c r="G15" s="276">
        <f t="shared" si="0"/>
        <v>0</v>
      </c>
    </row>
    <row r="16" spans="1:7" ht="15.75" customHeight="1">
      <c r="A16" s="308" t="s">
        <v>456</v>
      </c>
      <c r="B16" s="274">
        <v>5250</v>
      </c>
      <c r="C16" s="275" t="s">
        <v>444</v>
      </c>
      <c r="D16" s="274">
        <v>1050</v>
      </c>
      <c r="E16" s="274">
        <v>4200</v>
      </c>
      <c r="F16" s="274">
        <v>4200</v>
      </c>
      <c r="G16" s="276"/>
    </row>
    <row r="17" spans="1:7" ht="15">
      <c r="A17" s="339" t="s">
        <v>481</v>
      </c>
      <c r="B17" s="335">
        <v>647</v>
      </c>
      <c r="C17" s="275" t="s">
        <v>444</v>
      </c>
      <c r="D17" s="274"/>
      <c r="E17" s="274"/>
      <c r="F17" s="326">
        <v>647</v>
      </c>
      <c r="G17" s="276"/>
    </row>
    <row r="18" spans="1:7" ht="15">
      <c r="A18" s="340" t="s">
        <v>482</v>
      </c>
      <c r="B18" s="335">
        <v>200</v>
      </c>
      <c r="C18" s="275" t="s">
        <v>444</v>
      </c>
      <c r="D18" s="274"/>
      <c r="E18" s="274"/>
      <c r="F18" s="326">
        <v>200</v>
      </c>
      <c r="G18" s="276"/>
    </row>
    <row r="19" spans="1:7" s="411" customFormat="1" ht="15.75" customHeight="1">
      <c r="A19" s="407" t="s">
        <v>502</v>
      </c>
      <c r="B19" s="408">
        <v>371</v>
      </c>
      <c r="C19" s="409" t="s">
        <v>444</v>
      </c>
      <c r="D19" s="408"/>
      <c r="E19" s="408"/>
      <c r="F19" s="412">
        <v>371</v>
      </c>
      <c r="G19" s="410"/>
    </row>
    <row r="20" spans="1:7" s="411" customFormat="1" ht="25.5" customHeight="1">
      <c r="A20" s="407" t="s">
        <v>504</v>
      </c>
      <c r="B20" s="408">
        <v>166</v>
      </c>
      <c r="C20" s="409" t="s">
        <v>444</v>
      </c>
      <c r="D20" s="408"/>
      <c r="E20" s="408"/>
      <c r="F20" s="412">
        <v>166</v>
      </c>
      <c r="G20" s="410"/>
    </row>
    <row r="21" spans="1:7" ht="25.5" customHeight="1">
      <c r="A21" s="407" t="s">
        <v>503</v>
      </c>
      <c r="B21" s="408">
        <v>50</v>
      </c>
      <c r="C21" s="409" t="s">
        <v>444</v>
      </c>
      <c r="D21" s="408"/>
      <c r="E21" s="408"/>
      <c r="F21" s="412">
        <v>50</v>
      </c>
      <c r="G21" s="276"/>
    </row>
    <row r="22" spans="1:7" ht="15">
      <c r="A22" s="340" t="s">
        <v>683</v>
      </c>
      <c r="B22" s="274">
        <v>546</v>
      </c>
      <c r="C22" s="275" t="s">
        <v>444</v>
      </c>
      <c r="D22" s="274"/>
      <c r="E22" s="274"/>
      <c r="F22" s="326">
        <v>546</v>
      </c>
      <c r="G22" s="276"/>
    </row>
    <row r="23" spans="1:7" ht="25.5" customHeight="1">
      <c r="A23" s="339" t="s">
        <v>685</v>
      </c>
      <c r="B23" s="274">
        <v>88</v>
      </c>
      <c r="C23" s="275" t="s">
        <v>444</v>
      </c>
      <c r="D23" s="274"/>
      <c r="E23" s="274"/>
      <c r="F23" s="326">
        <v>88</v>
      </c>
      <c r="G23" s="276"/>
    </row>
    <row r="24" spans="1:7" ht="25.5" customHeight="1">
      <c r="A24" s="340" t="s">
        <v>686</v>
      </c>
      <c r="B24" s="335">
        <v>350</v>
      </c>
      <c r="C24" s="275" t="s">
        <v>444</v>
      </c>
      <c r="D24" s="274"/>
      <c r="E24" s="274"/>
      <c r="F24" s="326">
        <v>350</v>
      </c>
      <c r="G24" s="276"/>
    </row>
    <row r="25" spans="1:7" ht="25.5" customHeight="1">
      <c r="A25" s="404" t="s">
        <v>687</v>
      </c>
      <c r="B25" s="335">
        <v>969</v>
      </c>
      <c r="C25" s="275" t="s">
        <v>444</v>
      </c>
      <c r="D25" s="274"/>
      <c r="E25" s="274"/>
      <c r="F25" s="326">
        <v>969</v>
      </c>
      <c r="G25" s="276"/>
    </row>
    <row r="26" spans="1:7" ht="25.5" customHeight="1">
      <c r="A26" s="404" t="s">
        <v>688</v>
      </c>
      <c r="B26" s="335">
        <v>15</v>
      </c>
      <c r="C26" s="275" t="s">
        <v>444</v>
      </c>
      <c r="D26" s="274"/>
      <c r="E26" s="274"/>
      <c r="F26" s="335">
        <v>15</v>
      </c>
      <c r="G26" s="276"/>
    </row>
    <row r="27" spans="1:7" ht="25.5" customHeight="1">
      <c r="A27" s="404" t="s">
        <v>689</v>
      </c>
      <c r="B27" s="335">
        <v>133</v>
      </c>
      <c r="C27" s="275" t="s">
        <v>444</v>
      </c>
      <c r="D27" s="274"/>
      <c r="E27" s="274"/>
      <c r="F27" s="335">
        <v>133</v>
      </c>
      <c r="G27" s="276"/>
    </row>
    <row r="28" spans="1:7" ht="25.5" customHeight="1">
      <c r="A28" s="404" t="s">
        <v>690</v>
      </c>
      <c r="B28" s="335">
        <v>50</v>
      </c>
      <c r="C28" s="275" t="s">
        <v>444</v>
      </c>
      <c r="D28" s="274"/>
      <c r="E28" s="274"/>
      <c r="F28" s="335">
        <v>50</v>
      </c>
      <c r="G28" s="276"/>
    </row>
    <row r="29" spans="1:7" ht="42" customHeight="1">
      <c r="A29" s="405" t="s">
        <v>691</v>
      </c>
      <c r="B29" s="335">
        <v>732</v>
      </c>
      <c r="C29" s="275" t="s">
        <v>444</v>
      </c>
      <c r="D29" s="274"/>
      <c r="E29" s="274"/>
      <c r="F29" s="335">
        <v>732</v>
      </c>
      <c r="G29" s="276"/>
    </row>
    <row r="30" spans="1:7" ht="25.5" customHeight="1">
      <c r="A30" s="404" t="s">
        <v>692</v>
      </c>
      <c r="B30" s="335">
        <v>488</v>
      </c>
      <c r="C30" s="275" t="s">
        <v>444</v>
      </c>
      <c r="D30" s="274"/>
      <c r="E30" s="274"/>
      <c r="F30" s="335">
        <v>488</v>
      </c>
      <c r="G30" s="276"/>
    </row>
    <row r="31" spans="1:7" ht="25.5" customHeight="1">
      <c r="A31" s="340" t="s">
        <v>693</v>
      </c>
      <c r="B31" s="335">
        <v>130</v>
      </c>
      <c r="C31" s="275" t="s">
        <v>444</v>
      </c>
      <c r="D31" s="274"/>
      <c r="E31" s="274"/>
      <c r="F31" s="335">
        <v>130</v>
      </c>
      <c r="G31" s="276"/>
    </row>
    <row r="32" spans="1:7" ht="25.5" customHeight="1">
      <c r="A32" s="340" t="s">
        <v>694</v>
      </c>
      <c r="B32" s="335">
        <v>5764</v>
      </c>
      <c r="C32" s="275" t="s">
        <v>444</v>
      </c>
      <c r="D32" s="274"/>
      <c r="E32" s="274"/>
      <c r="F32" s="335">
        <v>5764</v>
      </c>
      <c r="G32" s="276"/>
    </row>
    <row r="33" spans="1:7" s="411" customFormat="1" ht="25.5" customHeight="1">
      <c r="A33" s="407" t="s">
        <v>696</v>
      </c>
      <c r="B33" s="408">
        <v>5</v>
      </c>
      <c r="C33" s="409" t="s">
        <v>444</v>
      </c>
      <c r="D33" s="408"/>
      <c r="E33" s="408"/>
      <c r="F33" s="412">
        <v>5</v>
      </c>
      <c r="G33" s="410"/>
    </row>
    <row r="34" spans="1:7" ht="25.5" customHeight="1">
      <c r="A34" s="308" t="s">
        <v>697</v>
      </c>
      <c r="B34" s="274">
        <v>3112</v>
      </c>
      <c r="C34" s="275" t="s">
        <v>444</v>
      </c>
      <c r="D34" s="274"/>
      <c r="E34" s="274"/>
      <c r="F34" s="326">
        <v>3112</v>
      </c>
      <c r="G34" s="276"/>
    </row>
    <row r="35" spans="1:7" ht="25.5" customHeight="1">
      <c r="A35" s="308" t="s">
        <v>698</v>
      </c>
      <c r="B35" s="274">
        <v>790</v>
      </c>
      <c r="C35" s="275" t="s">
        <v>444</v>
      </c>
      <c r="D35" s="274"/>
      <c r="E35" s="274"/>
      <c r="F35" s="326">
        <v>790</v>
      </c>
      <c r="G35" s="276"/>
    </row>
    <row r="36" spans="1:7" ht="24">
      <c r="A36" s="413" t="s">
        <v>699</v>
      </c>
      <c r="B36" s="274">
        <v>864</v>
      </c>
      <c r="C36" s="275" t="s">
        <v>444</v>
      </c>
      <c r="D36" s="274"/>
      <c r="E36" s="274"/>
      <c r="F36" s="326">
        <v>864</v>
      </c>
      <c r="G36" s="276"/>
    </row>
    <row r="37" spans="1:7" ht="15">
      <c r="A37" s="414" t="s">
        <v>700</v>
      </c>
      <c r="B37" s="274">
        <v>1016</v>
      </c>
      <c r="C37" s="275" t="s">
        <v>444</v>
      </c>
      <c r="D37" s="274"/>
      <c r="E37" s="274"/>
      <c r="F37" s="326">
        <v>1016</v>
      </c>
      <c r="G37" s="276"/>
    </row>
    <row r="38" spans="1:7" ht="24">
      <c r="A38" s="414" t="s">
        <v>701</v>
      </c>
      <c r="B38" s="274">
        <v>508</v>
      </c>
      <c r="C38" s="275" t="s">
        <v>444</v>
      </c>
      <c r="D38" s="274"/>
      <c r="E38" s="274"/>
      <c r="F38" s="326">
        <v>508</v>
      </c>
      <c r="G38" s="276"/>
    </row>
    <row r="39" spans="1:7" ht="15">
      <c r="A39" s="415" t="s">
        <v>702</v>
      </c>
      <c r="B39" s="274">
        <v>906</v>
      </c>
      <c r="C39" s="275" t="s">
        <v>444</v>
      </c>
      <c r="D39" s="274"/>
      <c r="E39" s="274"/>
      <c r="F39" s="326">
        <v>906</v>
      </c>
      <c r="G39" s="276"/>
    </row>
    <row r="40" spans="1:7" ht="24">
      <c r="A40" s="413" t="s">
        <v>703</v>
      </c>
      <c r="B40" s="274">
        <v>125</v>
      </c>
      <c r="C40" s="275" t="s">
        <v>444</v>
      </c>
      <c r="D40" s="274"/>
      <c r="E40" s="274"/>
      <c r="F40" s="326">
        <v>125</v>
      </c>
      <c r="G40" s="276"/>
    </row>
    <row r="41" spans="1:7" ht="24">
      <c r="A41" s="415" t="s">
        <v>704</v>
      </c>
      <c r="B41" s="274">
        <v>50</v>
      </c>
      <c r="C41" s="275" t="s">
        <v>444</v>
      </c>
      <c r="D41" s="274"/>
      <c r="E41" s="274"/>
      <c r="F41" s="326">
        <v>50</v>
      </c>
      <c r="G41" s="276"/>
    </row>
    <row r="42" spans="1:7" ht="24">
      <c r="A42" s="404" t="s">
        <v>500</v>
      </c>
      <c r="B42" s="335">
        <v>500</v>
      </c>
      <c r="C42" s="275" t="s">
        <v>444</v>
      </c>
      <c r="D42" s="274"/>
      <c r="E42" s="274"/>
      <c r="F42" s="326">
        <v>500</v>
      </c>
      <c r="G42" s="276"/>
    </row>
    <row r="43" spans="1:7" ht="30">
      <c r="A43" s="334" t="s">
        <v>768</v>
      </c>
      <c r="B43" s="335">
        <v>1948</v>
      </c>
      <c r="C43" s="275" t="s">
        <v>444</v>
      </c>
      <c r="D43" s="274"/>
      <c r="E43" s="274"/>
      <c r="F43" s="326">
        <v>1948</v>
      </c>
      <c r="G43" s="276"/>
    </row>
    <row r="44" spans="1:7" s="411" customFormat="1" ht="15">
      <c r="A44" s="407" t="s">
        <v>769</v>
      </c>
      <c r="B44" s="416">
        <v>199</v>
      </c>
      <c r="C44" s="409"/>
      <c r="D44" s="408"/>
      <c r="E44" s="408"/>
      <c r="F44" s="412">
        <v>199</v>
      </c>
      <c r="G44" s="410"/>
    </row>
    <row r="45" spans="1:7" s="411" customFormat="1" ht="15">
      <c r="A45" s="407" t="s">
        <v>770</v>
      </c>
      <c r="B45" s="416">
        <v>155</v>
      </c>
      <c r="C45" s="409"/>
      <c r="D45" s="408"/>
      <c r="E45" s="408"/>
      <c r="F45" s="412">
        <v>155</v>
      </c>
      <c r="G45" s="410"/>
    </row>
    <row r="46" spans="1:7" ht="15">
      <c r="A46" s="406"/>
      <c r="B46" s="274"/>
      <c r="C46" s="275"/>
      <c r="D46" s="274"/>
      <c r="E46" s="274"/>
      <c r="F46" s="326"/>
      <c r="G46" s="276"/>
    </row>
    <row r="47" spans="1:7" ht="15.75" customHeight="1">
      <c r="A47" s="308"/>
      <c r="B47" s="274"/>
      <c r="C47" s="275"/>
      <c r="D47" s="274"/>
      <c r="E47" s="274"/>
      <c r="F47" s="326"/>
      <c r="G47" s="276"/>
    </row>
    <row r="48" spans="1:7" ht="15.75" customHeight="1" thickBot="1">
      <c r="A48" s="39"/>
      <c r="B48" s="274"/>
      <c r="C48" s="275"/>
      <c r="D48" s="274"/>
      <c r="E48" s="274"/>
      <c r="F48" s="326"/>
      <c r="G48" s="276">
        <f>B48-D48-E48</f>
        <v>0</v>
      </c>
    </row>
    <row r="49" spans="1:7" s="40" customFormat="1" ht="18" customHeight="1" thickBot="1">
      <c r="A49" s="297" t="s">
        <v>57</v>
      </c>
      <c r="B49" s="298">
        <f>SUM(B5:B48)</f>
        <v>83605</v>
      </c>
      <c r="C49" s="299"/>
      <c r="D49" s="298">
        <f>SUM(D5:D48)</f>
        <v>1050</v>
      </c>
      <c r="E49" s="298">
        <f>SUM(E5:E48)</f>
        <v>61678</v>
      </c>
      <c r="F49" s="327">
        <f>SUM(F5:F48)</f>
        <v>77879</v>
      </c>
      <c r="G49" s="300">
        <f>SUM(G5:G48)</f>
        <v>0</v>
      </c>
    </row>
    <row r="53" ht="12.75">
      <c r="F53" s="28">
        <v>75464</v>
      </c>
    </row>
  </sheetData>
  <sheetProtection/>
  <mergeCells count="1">
    <mergeCell ref="A1:G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64" r:id="rId1"/>
  <headerFooter alignWithMargins="0">
    <oddHeader>&amp;R&amp;"Times New Roman CE,Félkövér dőlt"&amp;11 6. melléklet a 6/2016. (III.21.)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view="pageLayout" workbookViewId="0" topLeftCell="B1">
      <selection activeCell="H2" sqref="H2"/>
    </sheetView>
  </sheetViews>
  <sheetFormatPr defaultColWidth="9.00390625" defaultRowHeight="12.75"/>
  <cols>
    <col min="1" max="1" width="49.00390625" style="29" customWidth="1"/>
    <col min="2" max="2" width="11.125" style="28" bestFit="1" customWidth="1"/>
    <col min="3" max="3" width="15.125" style="28" bestFit="1" customWidth="1"/>
    <col min="4" max="4" width="11.875" style="28" bestFit="1" customWidth="1"/>
    <col min="5" max="5" width="13.125" style="28" customWidth="1"/>
    <col min="6" max="6" width="14.625" style="28" customWidth="1"/>
    <col min="7" max="7" width="15.00390625" style="28" customWidth="1"/>
    <col min="8" max="9" width="12.875" style="28" customWidth="1"/>
    <col min="10" max="10" width="13.875" style="28" customWidth="1"/>
    <col min="11" max="16384" width="9.375" style="28" customWidth="1"/>
  </cols>
  <sheetData>
    <row r="1" spans="1:7" ht="24.75" customHeight="1">
      <c r="A1" s="464" t="s">
        <v>1</v>
      </c>
      <c r="B1" s="464"/>
      <c r="C1" s="464"/>
      <c r="D1" s="464"/>
      <c r="E1" s="464"/>
      <c r="F1" s="464"/>
      <c r="G1" s="464"/>
    </row>
    <row r="2" spans="1:7" ht="27.75" thickBot="1">
      <c r="A2" s="99"/>
      <c r="B2" s="38"/>
      <c r="C2" s="38"/>
      <c r="D2" s="38"/>
      <c r="E2" s="38"/>
      <c r="F2" s="38"/>
      <c r="G2" s="33" t="s">
        <v>54</v>
      </c>
    </row>
    <row r="3" spans="1:7" s="30" customFormat="1" ht="48.75" customHeight="1" thickBot="1">
      <c r="A3" s="100" t="s">
        <v>61</v>
      </c>
      <c r="B3" s="101" t="s">
        <v>59</v>
      </c>
      <c r="C3" s="101" t="s">
        <v>60</v>
      </c>
      <c r="D3" s="101" t="s">
        <v>440</v>
      </c>
      <c r="E3" s="101" t="s">
        <v>437</v>
      </c>
      <c r="F3" s="101" t="s">
        <v>468</v>
      </c>
      <c r="G3" s="34" t="s">
        <v>469</v>
      </c>
    </row>
    <row r="4" spans="1:7" s="38" customFormat="1" ht="15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7">
        <v>7</v>
      </c>
    </row>
    <row r="5" spans="1:7" ht="21.75" customHeight="1">
      <c r="A5" s="341" t="s">
        <v>445</v>
      </c>
      <c r="B5" s="285">
        <v>991</v>
      </c>
      <c r="C5" s="270" t="s">
        <v>444</v>
      </c>
      <c r="D5" s="285"/>
      <c r="E5" s="285">
        <v>991</v>
      </c>
      <c r="F5" s="285">
        <v>991</v>
      </c>
      <c r="G5" s="309">
        <f>B5-D5-F5</f>
        <v>0</v>
      </c>
    </row>
    <row r="6" spans="1:7" ht="15.75" customHeight="1">
      <c r="A6" s="342" t="s">
        <v>414</v>
      </c>
      <c r="B6" s="319">
        <v>2200</v>
      </c>
      <c r="C6" s="270" t="s">
        <v>444</v>
      </c>
      <c r="D6" s="285"/>
      <c r="E6" s="285">
        <v>2200</v>
      </c>
      <c r="F6" s="285">
        <v>2200</v>
      </c>
      <c r="G6" s="309">
        <f aca="true" t="shared" si="0" ref="G6:G16">B6-D6-F6</f>
        <v>0</v>
      </c>
    </row>
    <row r="7" spans="1:7" ht="15.75" customHeight="1">
      <c r="A7" s="308" t="s">
        <v>449</v>
      </c>
      <c r="B7" s="310">
        <v>59210</v>
      </c>
      <c r="C7" s="311" t="s">
        <v>444</v>
      </c>
      <c r="D7" s="310"/>
      <c r="E7" s="310">
        <v>59996</v>
      </c>
      <c r="F7" s="310">
        <v>59210</v>
      </c>
      <c r="G7" s="312">
        <f t="shared" si="0"/>
        <v>0</v>
      </c>
    </row>
    <row r="8" spans="1:7" ht="15.75" customHeight="1">
      <c r="A8" s="340" t="s">
        <v>478</v>
      </c>
      <c r="B8" s="332">
        <v>936</v>
      </c>
      <c r="C8" s="311" t="s">
        <v>444</v>
      </c>
      <c r="D8" s="285"/>
      <c r="E8" s="285"/>
      <c r="F8" s="332">
        <v>936</v>
      </c>
      <c r="G8" s="309">
        <f t="shared" si="0"/>
        <v>0</v>
      </c>
    </row>
    <row r="9" spans="1:7" ht="24">
      <c r="A9" s="404" t="s">
        <v>501</v>
      </c>
      <c r="B9" s="335">
        <v>500</v>
      </c>
      <c r="C9" s="311" t="s">
        <v>444</v>
      </c>
      <c r="D9" s="41"/>
      <c r="E9" s="41"/>
      <c r="F9" s="335">
        <v>500</v>
      </c>
      <c r="G9" s="42">
        <f t="shared" si="0"/>
        <v>0</v>
      </c>
    </row>
    <row r="10" spans="1:7" ht="15">
      <c r="A10" s="339" t="s">
        <v>684</v>
      </c>
      <c r="B10" s="274">
        <v>2305</v>
      </c>
      <c r="C10" s="311" t="s">
        <v>444</v>
      </c>
      <c r="D10" s="41"/>
      <c r="E10" s="41"/>
      <c r="F10" s="335">
        <v>2305</v>
      </c>
      <c r="G10" s="42"/>
    </row>
    <row r="11" spans="1:7" ht="15">
      <c r="A11" s="340" t="s">
        <v>683</v>
      </c>
      <c r="B11" s="332">
        <v>804</v>
      </c>
      <c r="C11" s="311" t="s">
        <v>444</v>
      </c>
      <c r="D11" s="41"/>
      <c r="E11" s="41"/>
      <c r="F11" s="332">
        <v>804</v>
      </c>
      <c r="G11" s="42"/>
    </row>
    <row r="12" spans="1:7" ht="15">
      <c r="A12" s="340" t="s">
        <v>695</v>
      </c>
      <c r="B12" s="331">
        <v>1973</v>
      </c>
      <c r="C12" s="311" t="s">
        <v>444</v>
      </c>
      <c r="D12" s="41"/>
      <c r="E12" s="41"/>
      <c r="F12" s="331">
        <v>1973</v>
      </c>
      <c r="G12" s="42"/>
    </row>
    <row r="13" spans="1:7" ht="15">
      <c r="A13" s="330" t="s">
        <v>705</v>
      </c>
      <c r="B13" s="332">
        <v>597</v>
      </c>
      <c r="C13" s="311" t="s">
        <v>444</v>
      </c>
      <c r="D13" s="41"/>
      <c r="E13" s="41"/>
      <c r="F13" s="332">
        <v>597</v>
      </c>
      <c r="G13" s="42"/>
    </row>
    <row r="14" spans="1:7" ht="30">
      <c r="A14" s="330" t="s">
        <v>706</v>
      </c>
      <c r="B14" s="331">
        <v>1903</v>
      </c>
      <c r="C14" s="311" t="s">
        <v>444</v>
      </c>
      <c r="D14" s="41"/>
      <c r="E14" s="41"/>
      <c r="F14" s="331">
        <v>1903</v>
      </c>
      <c r="G14" s="42"/>
    </row>
    <row r="15" spans="1:7" ht="45">
      <c r="A15" s="333" t="s">
        <v>707</v>
      </c>
      <c r="B15" s="335">
        <v>3619</v>
      </c>
      <c r="C15" s="311" t="s">
        <v>444</v>
      </c>
      <c r="D15" s="41"/>
      <c r="E15" s="41"/>
      <c r="F15" s="335">
        <v>3619</v>
      </c>
      <c r="G15" s="42"/>
    </row>
    <row r="16" spans="1:7" ht="15.75" customHeight="1" thickBot="1">
      <c r="A16" s="43"/>
      <c r="B16" s="44"/>
      <c r="C16" s="269"/>
      <c r="D16" s="44"/>
      <c r="E16" s="44"/>
      <c r="F16" s="44"/>
      <c r="G16" s="45">
        <f t="shared" si="0"/>
        <v>0</v>
      </c>
    </row>
    <row r="17" spans="1:7" s="40" customFormat="1" ht="18" customHeight="1" thickBot="1">
      <c r="A17" s="301" t="s">
        <v>57</v>
      </c>
      <c r="B17" s="302">
        <f>SUM(B5:B16)</f>
        <v>75038</v>
      </c>
      <c r="C17" s="303"/>
      <c r="D17" s="302">
        <f>SUM(D5:D16)</f>
        <v>0</v>
      </c>
      <c r="E17" s="302">
        <f>SUM(E5:E16)</f>
        <v>63187</v>
      </c>
      <c r="F17" s="302">
        <f>SUM(F5:F16)</f>
        <v>75038</v>
      </c>
      <c r="G17" s="304">
        <f>SUM(G5:G16)</f>
        <v>0</v>
      </c>
    </row>
    <row r="20" ht="12.75">
      <c r="F20" s="28">
        <v>75038</v>
      </c>
    </row>
  </sheetData>
  <sheetProtection/>
  <mergeCells count="1">
    <mergeCell ref="A1:G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87" r:id="rId1"/>
  <headerFooter alignWithMargins="0">
    <oddHeader xml:space="preserve">&amp;R&amp;"Times New Roman CE,Félkövér dőlt"&amp;12 &amp;11 7. melléklet a 6/2016. (III.21.)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0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38.625" style="31" customWidth="1"/>
    <col min="2" max="5" width="13.875" style="31" customWidth="1"/>
    <col min="6" max="16384" width="9.375" style="31" customWidth="1"/>
  </cols>
  <sheetData>
    <row r="1" spans="1:5" ht="12.75">
      <c r="A1" s="106"/>
      <c r="B1" s="106"/>
      <c r="C1" s="106"/>
      <c r="D1" s="106"/>
      <c r="E1" s="106"/>
    </row>
    <row r="2" spans="1:5" ht="30.75" customHeight="1">
      <c r="A2" s="107" t="s">
        <v>102</v>
      </c>
      <c r="B2" s="465" t="s">
        <v>454</v>
      </c>
      <c r="C2" s="465"/>
      <c r="D2" s="465"/>
      <c r="E2" s="465"/>
    </row>
    <row r="3" spans="1:5" ht="14.25" thickBot="1">
      <c r="A3" s="106"/>
      <c r="B3" s="106"/>
      <c r="C3" s="106"/>
      <c r="D3" s="466" t="s">
        <v>95</v>
      </c>
      <c r="E3" s="466"/>
    </row>
    <row r="4" spans="1:5" ht="15" customHeight="1" thickBot="1">
      <c r="A4" s="108" t="s">
        <v>94</v>
      </c>
      <c r="B4" s="109" t="s">
        <v>186</v>
      </c>
      <c r="C4" s="109" t="s">
        <v>187</v>
      </c>
      <c r="D4" s="109" t="s">
        <v>442</v>
      </c>
      <c r="E4" s="110" t="s">
        <v>41</v>
      </c>
    </row>
    <row r="5" spans="1:5" ht="12.75">
      <c r="A5" s="111" t="s">
        <v>96</v>
      </c>
      <c r="B5" s="51"/>
      <c r="C5" s="51"/>
      <c r="D5" s="51"/>
      <c r="E5" s="112">
        <f aca="true" t="shared" si="0" ref="E5:E11">SUM(B5:D5)</f>
        <v>0</v>
      </c>
    </row>
    <row r="6" spans="1:5" ht="12.75">
      <c r="A6" s="113" t="s">
        <v>108</v>
      </c>
      <c r="B6" s="52"/>
      <c r="C6" s="52"/>
      <c r="D6" s="52"/>
      <c r="E6" s="114">
        <f t="shared" si="0"/>
        <v>0</v>
      </c>
    </row>
    <row r="7" spans="1:5" ht="12.75">
      <c r="A7" s="115" t="s">
        <v>97</v>
      </c>
      <c r="B7" s="53">
        <v>59996</v>
      </c>
      <c r="C7" s="53"/>
      <c r="D7" s="53"/>
      <c r="E7" s="116">
        <f t="shared" si="0"/>
        <v>59996</v>
      </c>
    </row>
    <row r="8" spans="1:5" ht="12.75">
      <c r="A8" s="115" t="s">
        <v>109</v>
      </c>
      <c r="B8" s="53"/>
      <c r="C8" s="53"/>
      <c r="D8" s="53"/>
      <c r="E8" s="116">
        <f t="shared" si="0"/>
        <v>0</v>
      </c>
    </row>
    <row r="9" spans="1:5" ht="12.75">
      <c r="A9" s="115" t="s">
        <v>98</v>
      </c>
      <c r="B9" s="53"/>
      <c r="C9" s="53"/>
      <c r="D9" s="53"/>
      <c r="E9" s="116">
        <f t="shared" si="0"/>
        <v>0</v>
      </c>
    </row>
    <row r="10" spans="1:5" ht="12.75">
      <c r="A10" s="115" t="s">
        <v>418</v>
      </c>
      <c r="B10" s="53"/>
      <c r="C10" s="53"/>
      <c r="D10" s="53"/>
      <c r="E10" s="116">
        <f t="shared" si="0"/>
        <v>0</v>
      </c>
    </row>
    <row r="11" spans="1:5" ht="13.5" thickBot="1">
      <c r="A11" s="54"/>
      <c r="B11" s="55"/>
      <c r="C11" s="55"/>
      <c r="D11" s="55"/>
      <c r="E11" s="116">
        <f t="shared" si="0"/>
        <v>0</v>
      </c>
    </row>
    <row r="12" spans="1:5" ht="13.5" thickBot="1">
      <c r="A12" s="117" t="s">
        <v>101</v>
      </c>
      <c r="B12" s="118">
        <f>B5+SUM(B7:B11)</f>
        <v>59996</v>
      </c>
      <c r="C12" s="118">
        <f>C5+SUM(C7:C11)</f>
        <v>0</v>
      </c>
      <c r="D12" s="118">
        <f>D5+SUM(D7:D11)</f>
        <v>0</v>
      </c>
      <c r="E12" s="119">
        <f>E5+SUM(E7:E11)</f>
        <v>59996</v>
      </c>
    </row>
    <row r="13" spans="1:5" ht="13.5" thickBot="1">
      <c r="A13" s="32"/>
      <c r="B13" s="32"/>
      <c r="C13" s="32"/>
      <c r="D13" s="32"/>
      <c r="E13" s="32"/>
    </row>
    <row r="14" spans="1:5" ht="15" customHeight="1" thickBot="1">
      <c r="A14" s="108" t="s">
        <v>100</v>
      </c>
      <c r="B14" s="109" t="s">
        <v>186</v>
      </c>
      <c r="C14" s="109" t="s">
        <v>187</v>
      </c>
      <c r="D14" s="109" t="s">
        <v>442</v>
      </c>
      <c r="E14" s="110" t="s">
        <v>41</v>
      </c>
    </row>
    <row r="15" spans="1:5" ht="12.75">
      <c r="A15" s="111" t="s">
        <v>104</v>
      </c>
      <c r="B15" s="51"/>
      <c r="C15" s="51"/>
      <c r="D15" s="51"/>
      <c r="E15" s="112">
        <f aca="true" t="shared" si="1" ref="E15:E21">SUM(B15:D15)</f>
        <v>0</v>
      </c>
    </row>
    <row r="16" spans="1:5" ht="12.75">
      <c r="A16" s="120" t="s">
        <v>105</v>
      </c>
      <c r="B16" s="53">
        <v>53389</v>
      </c>
      <c r="C16" s="53"/>
      <c r="D16" s="53"/>
      <c r="E16" s="116">
        <f t="shared" si="1"/>
        <v>53389</v>
      </c>
    </row>
    <row r="17" spans="1:5" ht="12.75">
      <c r="A17" s="115" t="s">
        <v>106</v>
      </c>
      <c r="B17" s="53">
        <v>6607</v>
      </c>
      <c r="C17" s="53"/>
      <c r="D17" s="53"/>
      <c r="E17" s="116">
        <f t="shared" si="1"/>
        <v>6607</v>
      </c>
    </row>
    <row r="18" spans="1:5" ht="12.75">
      <c r="A18" s="115" t="s">
        <v>107</v>
      </c>
      <c r="B18" s="53"/>
      <c r="C18" s="53"/>
      <c r="D18" s="53"/>
      <c r="E18" s="116">
        <f t="shared" si="1"/>
        <v>0</v>
      </c>
    </row>
    <row r="19" spans="1:5" ht="12.75">
      <c r="A19" s="56"/>
      <c r="B19" s="53"/>
      <c r="C19" s="53"/>
      <c r="D19" s="53"/>
      <c r="E19" s="116">
        <f t="shared" si="1"/>
        <v>0</v>
      </c>
    </row>
    <row r="20" spans="1:5" ht="12.75">
      <c r="A20" s="56"/>
      <c r="B20" s="53"/>
      <c r="C20" s="53"/>
      <c r="D20" s="53"/>
      <c r="E20" s="116">
        <f t="shared" si="1"/>
        <v>0</v>
      </c>
    </row>
    <row r="21" spans="1:5" ht="13.5" thickBot="1">
      <c r="A21" s="54"/>
      <c r="B21" s="55"/>
      <c r="C21" s="55"/>
      <c r="D21" s="55"/>
      <c r="E21" s="116">
        <f t="shared" si="1"/>
        <v>0</v>
      </c>
    </row>
    <row r="22" spans="1:5" ht="13.5" thickBot="1">
      <c r="A22" s="117" t="s">
        <v>42</v>
      </c>
      <c r="B22" s="118">
        <f>SUM(B15:B21)</f>
        <v>59996</v>
      </c>
      <c r="C22" s="118">
        <f>SUM(C15:C21)</f>
        <v>0</v>
      </c>
      <c r="D22" s="118">
        <f>SUM(D15:D21)</f>
        <v>0</v>
      </c>
      <c r="E22" s="119">
        <f>SUM(E15:E21)</f>
        <v>59996</v>
      </c>
    </row>
    <row r="23" spans="1:5" ht="12.75">
      <c r="A23" s="106"/>
      <c r="B23" s="106"/>
      <c r="C23" s="106"/>
      <c r="D23" s="106"/>
      <c r="E23" s="106"/>
    </row>
    <row r="24" spans="1:5" ht="12.75">
      <c r="A24" s="106"/>
      <c r="B24" s="106"/>
      <c r="C24" s="106"/>
      <c r="D24" s="106"/>
      <c r="E24" s="106"/>
    </row>
    <row r="25" spans="1:5" ht="54" customHeight="1">
      <c r="A25" s="107" t="s">
        <v>102</v>
      </c>
      <c r="B25" s="465" t="s">
        <v>455</v>
      </c>
      <c r="C25" s="465"/>
      <c r="D25" s="465"/>
      <c r="E25" s="465"/>
    </row>
    <row r="26" spans="1:5" ht="14.25" thickBot="1">
      <c r="A26" s="106"/>
      <c r="B26" s="106"/>
      <c r="C26" s="106"/>
      <c r="D26" s="466" t="s">
        <v>95</v>
      </c>
      <c r="E26" s="466"/>
    </row>
    <row r="27" spans="1:5" ht="13.5" thickBot="1">
      <c r="A27" s="108" t="s">
        <v>94</v>
      </c>
      <c r="B27" s="109" t="s">
        <v>186</v>
      </c>
      <c r="C27" s="109" t="s">
        <v>187</v>
      </c>
      <c r="D27" s="109" t="s">
        <v>442</v>
      </c>
      <c r="E27" s="110" t="s">
        <v>41</v>
      </c>
    </row>
    <row r="28" spans="1:5" ht="12.75">
      <c r="A28" s="111" t="s">
        <v>96</v>
      </c>
      <c r="B28" s="51">
        <v>5697</v>
      </c>
      <c r="C28" s="51"/>
      <c r="D28" s="51"/>
      <c r="E28" s="112">
        <f aca="true" t="shared" si="2" ref="E28:E34">SUM(B28:D28)</f>
        <v>5697</v>
      </c>
    </row>
    <row r="29" spans="1:5" ht="12.75">
      <c r="A29" s="113" t="s">
        <v>108</v>
      </c>
      <c r="B29" s="52"/>
      <c r="C29" s="52"/>
      <c r="D29" s="52"/>
      <c r="E29" s="114">
        <f t="shared" si="2"/>
        <v>0</v>
      </c>
    </row>
    <row r="30" spans="1:5" ht="12.75">
      <c r="A30" s="115" t="s">
        <v>97</v>
      </c>
      <c r="B30" s="53">
        <v>42185</v>
      </c>
      <c r="C30" s="53"/>
      <c r="D30" s="53"/>
      <c r="E30" s="116">
        <f t="shared" si="2"/>
        <v>42185</v>
      </c>
    </row>
    <row r="31" spans="1:5" ht="12.75">
      <c r="A31" s="115" t="s">
        <v>109</v>
      </c>
      <c r="B31" s="53"/>
      <c r="C31" s="53"/>
      <c r="D31" s="53"/>
      <c r="E31" s="116">
        <f t="shared" si="2"/>
        <v>0</v>
      </c>
    </row>
    <row r="32" spans="1:5" ht="12.75">
      <c r="A32" s="115" t="s">
        <v>98</v>
      </c>
      <c r="B32" s="53"/>
      <c r="C32" s="53"/>
      <c r="D32" s="53"/>
      <c r="E32" s="116">
        <f t="shared" si="2"/>
        <v>0</v>
      </c>
    </row>
    <row r="33" spans="1:5" ht="12.75">
      <c r="A33" s="115" t="s">
        <v>418</v>
      </c>
      <c r="B33" s="53"/>
      <c r="C33" s="53"/>
      <c r="D33" s="53"/>
      <c r="E33" s="116">
        <f t="shared" si="2"/>
        <v>0</v>
      </c>
    </row>
    <row r="34" spans="1:5" ht="13.5" thickBot="1">
      <c r="A34" s="54"/>
      <c r="B34" s="55"/>
      <c r="C34" s="55"/>
      <c r="D34" s="55"/>
      <c r="E34" s="116">
        <f t="shared" si="2"/>
        <v>0</v>
      </c>
    </row>
    <row r="35" spans="1:5" ht="13.5" thickBot="1">
      <c r="A35" s="117" t="s">
        <v>101</v>
      </c>
      <c r="B35" s="118">
        <f>B28+SUM(B30:B34)</f>
        <v>47882</v>
      </c>
      <c r="C35" s="118">
        <f>C28+SUM(C30:C34)</f>
        <v>0</v>
      </c>
      <c r="D35" s="118">
        <f>D28+SUM(D30:D34)</f>
        <v>0</v>
      </c>
      <c r="E35" s="119">
        <f>E28+SUM(E30:E34)</f>
        <v>47882</v>
      </c>
    </row>
    <row r="36" spans="1:5" ht="13.5" thickBot="1">
      <c r="A36" s="32"/>
      <c r="B36" s="32"/>
      <c r="C36" s="32"/>
      <c r="D36" s="32"/>
      <c r="E36" s="32"/>
    </row>
    <row r="37" spans="1:5" ht="13.5" thickBot="1">
      <c r="A37" s="108" t="s">
        <v>100</v>
      </c>
      <c r="B37" s="109" t="s">
        <v>186</v>
      </c>
      <c r="C37" s="109" t="s">
        <v>187</v>
      </c>
      <c r="D37" s="109" t="s">
        <v>442</v>
      </c>
      <c r="E37" s="110" t="s">
        <v>41</v>
      </c>
    </row>
    <row r="38" spans="1:5" ht="12.75">
      <c r="A38" s="111" t="s">
        <v>104</v>
      </c>
      <c r="B38" s="51"/>
      <c r="C38" s="51"/>
      <c r="D38" s="51"/>
      <c r="E38" s="112">
        <f aca="true" t="shared" si="3" ref="E38:E44">SUM(B38:D38)</f>
        <v>0</v>
      </c>
    </row>
    <row r="39" spans="1:5" ht="12.75">
      <c r="A39" s="120" t="s">
        <v>105</v>
      </c>
      <c r="B39" s="53">
        <v>42020</v>
      </c>
      <c r="C39" s="53"/>
      <c r="D39" s="53"/>
      <c r="E39" s="116">
        <f t="shared" si="3"/>
        <v>42020</v>
      </c>
    </row>
    <row r="40" spans="1:5" ht="12.75">
      <c r="A40" s="115" t="s">
        <v>106</v>
      </c>
      <c r="B40" s="53">
        <v>5862</v>
      </c>
      <c r="C40" s="53"/>
      <c r="D40" s="53"/>
      <c r="E40" s="116">
        <f t="shared" si="3"/>
        <v>5862</v>
      </c>
    </row>
    <row r="41" spans="1:5" ht="12.75">
      <c r="A41" s="115" t="s">
        <v>107</v>
      </c>
      <c r="B41" s="53"/>
      <c r="C41" s="53"/>
      <c r="D41" s="53"/>
      <c r="E41" s="116">
        <f t="shared" si="3"/>
        <v>0</v>
      </c>
    </row>
    <row r="42" spans="1:5" ht="12.75">
      <c r="A42" s="56"/>
      <c r="B42" s="53"/>
      <c r="C42" s="53"/>
      <c r="D42" s="53"/>
      <c r="E42" s="116">
        <f t="shared" si="3"/>
        <v>0</v>
      </c>
    </row>
    <row r="43" spans="1:5" ht="12.75">
      <c r="A43" s="56"/>
      <c r="B43" s="53"/>
      <c r="C43" s="53"/>
      <c r="D43" s="53"/>
      <c r="E43" s="116">
        <f t="shared" si="3"/>
        <v>0</v>
      </c>
    </row>
    <row r="44" spans="1:5" ht="13.5" thickBot="1">
      <c r="A44" s="54"/>
      <c r="B44" s="55"/>
      <c r="C44" s="55"/>
      <c r="D44" s="55"/>
      <c r="E44" s="116">
        <f t="shared" si="3"/>
        <v>0</v>
      </c>
    </row>
    <row r="45" spans="1:5" ht="13.5" thickBot="1">
      <c r="A45" s="117" t="s">
        <v>42</v>
      </c>
      <c r="B45" s="118">
        <f>SUM(B38:B44)</f>
        <v>47882</v>
      </c>
      <c r="C45" s="118">
        <f>SUM(C38:C44)</f>
        <v>0</v>
      </c>
      <c r="D45" s="118">
        <f>SUM(D38:D44)</f>
        <v>0</v>
      </c>
      <c r="E45" s="119">
        <f>SUM(E38:E44)</f>
        <v>47882</v>
      </c>
    </row>
    <row r="46" spans="1:5" ht="12.75">
      <c r="A46" s="277"/>
      <c r="B46" s="278"/>
      <c r="C46" s="278"/>
      <c r="D46" s="278"/>
      <c r="E46" s="278"/>
    </row>
    <row r="47" spans="1:5" ht="49.5" customHeight="1">
      <c r="A47" s="107" t="s">
        <v>102</v>
      </c>
      <c r="B47" s="465"/>
      <c r="C47" s="465"/>
      <c r="D47" s="465"/>
      <c r="E47" s="465"/>
    </row>
    <row r="48" spans="1:5" ht="14.25" thickBot="1">
      <c r="A48" s="106"/>
      <c r="B48" s="106"/>
      <c r="C48" s="106"/>
      <c r="D48" s="466" t="s">
        <v>95</v>
      </c>
      <c r="E48" s="466"/>
    </row>
    <row r="49" spans="1:5" ht="13.5" thickBot="1">
      <c r="A49" s="108" t="s">
        <v>94</v>
      </c>
      <c r="B49" s="109" t="s">
        <v>186</v>
      </c>
      <c r="C49" s="109" t="s">
        <v>187</v>
      </c>
      <c r="D49" s="109" t="s">
        <v>442</v>
      </c>
      <c r="E49" s="110" t="s">
        <v>41</v>
      </c>
    </row>
    <row r="50" spans="1:5" ht="12.75">
      <c r="A50" s="111" t="s">
        <v>96</v>
      </c>
      <c r="B50" s="51"/>
      <c r="C50" s="51"/>
      <c r="D50" s="51"/>
      <c r="E50" s="112">
        <f aca="true" t="shared" si="4" ref="E50:E56">SUM(B50:D50)</f>
        <v>0</v>
      </c>
    </row>
    <row r="51" spans="1:5" ht="12.75">
      <c r="A51" s="113" t="s">
        <v>108</v>
      </c>
      <c r="B51" s="52"/>
      <c r="C51" s="52"/>
      <c r="D51" s="52"/>
      <c r="E51" s="114">
        <f t="shared" si="4"/>
        <v>0</v>
      </c>
    </row>
    <row r="52" spans="1:5" ht="12.75">
      <c r="A52" s="115" t="s">
        <v>97</v>
      </c>
      <c r="B52" s="53"/>
      <c r="C52" s="53"/>
      <c r="D52" s="53"/>
      <c r="E52" s="116">
        <f t="shared" si="4"/>
        <v>0</v>
      </c>
    </row>
    <row r="53" spans="1:5" ht="12.75">
      <c r="A53" s="115" t="s">
        <v>109</v>
      </c>
      <c r="B53" s="53"/>
      <c r="C53" s="53"/>
      <c r="D53" s="53"/>
      <c r="E53" s="116">
        <f t="shared" si="4"/>
        <v>0</v>
      </c>
    </row>
    <row r="54" spans="1:5" ht="12.75">
      <c r="A54" s="115" t="s">
        <v>98</v>
      </c>
      <c r="B54" s="53"/>
      <c r="C54" s="53"/>
      <c r="D54" s="53"/>
      <c r="E54" s="116">
        <f t="shared" si="4"/>
        <v>0</v>
      </c>
    </row>
    <row r="55" spans="1:5" ht="12.75">
      <c r="A55" s="115" t="s">
        <v>418</v>
      </c>
      <c r="B55" s="53"/>
      <c r="C55" s="53"/>
      <c r="D55" s="53"/>
      <c r="E55" s="116">
        <f t="shared" si="4"/>
        <v>0</v>
      </c>
    </row>
    <row r="56" spans="1:5" ht="13.5" thickBot="1">
      <c r="A56" s="54"/>
      <c r="B56" s="55"/>
      <c r="C56" s="55"/>
      <c r="D56" s="55"/>
      <c r="E56" s="116">
        <f t="shared" si="4"/>
        <v>0</v>
      </c>
    </row>
    <row r="57" spans="1:5" ht="13.5" thickBot="1">
      <c r="A57" s="117" t="s">
        <v>101</v>
      </c>
      <c r="B57" s="118">
        <f>B50+SUM(B52:B56)</f>
        <v>0</v>
      </c>
      <c r="C57" s="118">
        <f>C50+SUM(C52:C56)</f>
        <v>0</v>
      </c>
      <c r="D57" s="118">
        <f>D50+SUM(D52:D56)</f>
        <v>0</v>
      </c>
      <c r="E57" s="119">
        <f>E50+SUM(E52:E56)</f>
        <v>0</v>
      </c>
    </row>
    <row r="58" spans="1:5" ht="13.5" thickBot="1">
      <c r="A58" s="32"/>
      <c r="B58" s="32"/>
      <c r="C58" s="32"/>
      <c r="D58" s="32"/>
      <c r="E58" s="32"/>
    </row>
    <row r="59" spans="1:5" ht="13.5" thickBot="1">
      <c r="A59" s="108" t="s">
        <v>100</v>
      </c>
      <c r="B59" s="109" t="s">
        <v>186</v>
      </c>
      <c r="C59" s="109" t="s">
        <v>187</v>
      </c>
      <c r="D59" s="109" t="s">
        <v>442</v>
      </c>
      <c r="E59" s="110" t="s">
        <v>41</v>
      </c>
    </row>
    <row r="60" spans="1:5" ht="12.75">
      <c r="A60" s="111" t="s">
        <v>104</v>
      </c>
      <c r="B60" s="51"/>
      <c r="C60" s="51"/>
      <c r="D60" s="51"/>
      <c r="E60" s="112">
        <f aca="true" t="shared" si="5" ref="E60:E66">SUM(B60:D60)</f>
        <v>0</v>
      </c>
    </row>
    <row r="61" spans="1:5" ht="12.75">
      <c r="A61" s="120" t="s">
        <v>105</v>
      </c>
      <c r="B61" s="53"/>
      <c r="C61" s="53"/>
      <c r="D61" s="53"/>
      <c r="E61" s="116">
        <f t="shared" si="5"/>
        <v>0</v>
      </c>
    </row>
    <row r="62" spans="1:5" ht="12.75">
      <c r="A62" s="115" t="s">
        <v>106</v>
      </c>
      <c r="B62" s="53"/>
      <c r="C62" s="53"/>
      <c r="D62" s="53"/>
      <c r="E62" s="116">
        <f t="shared" si="5"/>
        <v>0</v>
      </c>
    </row>
    <row r="63" spans="1:5" ht="12.75">
      <c r="A63" s="115" t="s">
        <v>107</v>
      </c>
      <c r="B63" s="53"/>
      <c r="C63" s="53"/>
      <c r="D63" s="53"/>
      <c r="E63" s="116">
        <f t="shared" si="5"/>
        <v>0</v>
      </c>
    </row>
    <row r="64" spans="1:5" ht="12.75">
      <c r="A64" s="56"/>
      <c r="B64" s="53"/>
      <c r="C64" s="53"/>
      <c r="D64" s="53"/>
      <c r="E64" s="116">
        <f t="shared" si="5"/>
        <v>0</v>
      </c>
    </row>
    <row r="65" spans="1:5" ht="12.75">
      <c r="A65" s="56"/>
      <c r="B65" s="53"/>
      <c r="C65" s="53"/>
      <c r="D65" s="53"/>
      <c r="E65" s="116">
        <f t="shared" si="5"/>
        <v>0</v>
      </c>
    </row>
    <row r="66" spans="1:5" ht="13.5" thickBot="1">
      <c r="A66" s="54"/>
      <c r="B66" s="55"/>
      <c r="C66" s="55"/>
      <c r="D66" s="55"/>
      <c r="E66" s="116">
        <f t="shared" si="5"/>
        <v>0</v>
      </c>
    </row>
    <row r="67" spans="1:5" ht="13.5" thickBot="1">
      <c r="A67" s="117" t="s">
        <v>42</v>
      </c>
      <c r="B67" s="118">
        <f>SUM(B60:B66)</f>
        <v>0</v>
      </c>
      <c r="C67" s="118">
        <f>SUM(C60:C66)</f>
        <v>0</v>
      </c>
      <c r="D67" s="118">
        <f>SUM(D60:D66)</f>
        <v>0</v>
      </c>
      <c r="E67" s="119">
        <f>SUM(E60:E66)</f>
        <v>0</v>
      </c>
    </row>
    <row r="68" spans="1:5" ht="12.75">
      <c r="A68" s="277"/>
      <c r="B68" s="278"/>
      <c r="C68" s="278"/>
      <c r="D68" s="278"/>
      <c r="E68" s="278"/>
    </row>
    <row r="69" spans="1:5" ht="45" customHeight="1">
      <c r="A69" s="107" t="s">
        <v>102</v>
      </c>
      <c r="B69" s="465"/>
      <c r="C69" s="465"/>
      <c r="D69" s="465"/>
      <c r="E69" s="465"/>
    </row>
    <row r="70" spans="1:5" ht="14.25" thickBot="1">
      <c r="A70" s="106"/>
      <c r="B70" s="106"/>
      <c r="C70" s="106"/>
      <c r="D70" s="466" t="s">
        <v>95</v>
      </c>
      <c r="E70" s="466"/>
    </row>
    <row r="71" spans="1:5" ht="13.5" thickBot="1">
      <c r="A71" s="108" t="s">
        <v>94</v>
      </c>
      <c r="B71" s="109" t="s">
        <v>186</v>
      </c>
      <c r="C71" s="109" t="s">
        <v>187</v>
      </c>
      <c r="D71" s="109" t="s">
        <v>442</v>
      </c>
      <c r="E71" s="110" t="s">
        <v>41</v>
      </c>
    </row>
    <row r="72" spans="1:5" ht="12.75">
      <c r="A72" s="111" t="s">
        <v>96</v>
      </c>
      <c r="B72" s="51"/>
      <c r="C72" s="51"/>
      <c r="D72" s="51"/>
      <c r="E72" s="112">
        <f aca="true" t="shared" si="6" ref="E72:E78">SUM(B72:D72)</f>
        <v>0</v>
      </c>
    </row>
    <row r="73" spans="1:5" ht="12.75">
      <c r="A73" s="113" t="s">
        <v>108</v>
      </c>
      <c r="B73" s="52"/>
      <c r="C73" s="52"/>
      <c r="D73" s="52"/>
      <c r="E73" s="114">
        <f t="shared" si="6"/>
        <v>0</v>
      </c>
    </row>
    <row r="74" spans="1:5" ht="12.75">
      <c r="A74" s="115" t="s">
        <v>97</v>
      </c>
      <c r="B74" s="53"/>
      <c r="C74" s="53"/>
      <c r="D74" s="53"/>
      <c r="E74" s="116">
        <f t="shared" si="6"/>
        <v>0</v>
      </c>
    </row>
    <row r="75" spans="1:5" ht="12.75">
      <c r="A75" s="115" t="s">
        <v>109</v>
      </c>
      <c r="B75" s="53"/>
      <c r="C75" s="53"/>
      <c r="D75" s="53"/>
      <c r="E75" s="116">
        <f t="shared" si="6"/>
        <v>0</v>
      </c>
    </row>
    <row r="76" spans="1:5" ht="12.75">
      <c r="A76" s="115" t="s">
        <v>98</v>
      </c>
      <c r="B76" s="53"/>
      <c r="C76" s="53"/>
      <c r="D76" s="53"/>
      <c r="E76" s="116">
        <f t="shared" si="6"/>
        <v>0</v>
      </c>
    </row>
    <row r="77" spans="1:5" ht="12.75">
      <c r="A77" s="115" t="s">
        <v>99</v>
      </c>
      <c r="B77" s="53"/>
      <c r="C77" s="53"/>
      <c r="D77" s="53"/>
      <c r="E77" s="116">
        <f t="shared" si="6"/>
        <v>0</v>
      </c>
    </row>
    <row r="78" spans="1:5" ht="13.5" thickBot="1">
      <c r="A78" s="54"/>
      <c r="B78" s="55"/>
      <c r="C78" s="55"/>
      <c r="D78" s="55"/>
      <c r="E78" s="116">
        <f t="shared" si="6"/>
        <v>0</v>
      </c>
    </row>
    <row r="79" spans="1:5" ht="13.5" thickBot="1">
      <c r="A79" s="117" t="s">
        <v>101</v>
      </c>
      <c r="B79" s="118">
        <f>B72+SUM(B74:B78)</f>
        <v>0</v>
      </c>
      <c r="C79" s="118">
        <f>C72+SUM(C74:C78)</f>
        <v>0</v>
      </c>
      <c r="D79" s="118">
        <f>D72+SUM(D74:D78)</f>
        <v>0</v>
      </c>
      <c r="E79" s="119">
        <f>E72+SUM(E74:E78)</f>
        <v>0</v>
      </c>
    </row>
    <row r="80" spans="1:5" ht="13.5" thickBot="1">
      <c r="A80" s="32"/>
      <c r="B80" s="32"/>
      <c r="C80" s="32"/>
      <c r="D80" s="32"/>
      <c r="E80" s="32"/>
    </row>
    <row r="81" spans="1:5" ht="13.5" thickBot="1">
      <c r="A81" s="108" t="s">
        <v>100</v>
      </c>
      <c r="B81" s="109" t="s">
        <v>186</v>
      </c>
      <c r="C81" s="109" t="s">
        <v>187</v>
      </c>
      <c r="D81" s="109" t="s">
        <v>442</v>
      </c>
      <c r="E81" s="110" t="s">
        <v>41</v>
      </c>
    </row>
    <row r="82" spans="1:5" ht="12.75">
      <c r="A82" s="111" t="s">
        <v>104</v>
      </c>
      <c r="B82" s="51"/>
      <c r="C82" s="51"/>
      <c r="D82" s="51"/>
      <c r="E82" s="112">
        <f aca="true" t="shared" si="7" ref="E82:E88">SUM(B82:D82)</f>
        <v>0</v>
      </c>
    </row>
    <row r="83" spans="1:5" ht="12.75">
      <c r="A83" s="120" t="s">
        <v>105</v>
      </c>
      <c r="B83" s="53"/>
      <c r="C83" s="53"/>
      <c r="D83" s="53"/>
      <c r="E83" s="116">
        <f t="shared" si="7"/>
        <v>0</v>
      </c>
    </row>
    <row r="84" spans="1:5" ht="12.75">
      <c r="A84" s="115" t="s">
        <v>106</v>
      </c>
      <c r="B84" s="53"/>
      <c r="C84" s="53"/>
      <c r="D84" s="53"/>
      <c r="E84" s="116">
        <f t="shared" si="7"/>
        <v>0</v>
      </c>
    </row>
    <row r="85" spans="1:5" ht="12.75">
      <c r="A85" s="115" t="s">
        <v>107</v>
      </c>
      <c r="B85" s="53"/>
      <c r="C85" s="53"/>
      <c r="D85" s="53"/>
      <c r="E85" s="116">
        <f t="shared" si="7"/>
        <v>0</v>
      </c>
    </row>
    <row r="86" spans="1:5" ht="12.75">
      <c r="A86" s="56"/>
      <c r="B86" s="53"/>
      <c r="C86" s="53"/>
      <c r="D86" s="53"/>
      <c r="E86" s="116">
        <f t="shared" si="7"/>
        <v>0</v>
      </c>
    </row>
    <row r="87" spans="1:5" ht="12.75">
      <c r="A87" s="56"/>
      <c r="B87" s="53"/>
      <c r="C87" s="53"/>
      <c r="D87" s="53"/>
      <c r="E87" s="116">
        <f t="shared" si="7"/>
        <v>0</v>
      </c>
    </row>
    <row r="88" spans="1:5" ht="13.5" thickBot="1">
      <c r="A88" s="54"/>
      <c r="B88" s="55"/>
      <c r="C88" s="55"/>
      <c r="D88" s="55"/>
      <c r="E88" s="116">
        <f t="shared" si="7"/>
        <v>0</v>
      </c>
    </row>
    <row r="89" spans="1:5" ht="13.5" thickBot="1">
      <c r="A89" s="117" t="s">
        <v>42</v>
      </c>
      <c r="B89" s="118">
        <f>SUM(B82:B88)</f>
        <v>0</v>
      </c>
      <c r="C89" s="118">
        <f>SUM(C82:C88)</f>
        <v>0</v>
      </c>
      <c r="D89" s="118">
        <f>SUM(D82:D88)</f>
        <v>0</v>
      </c>
      <c r="E89" s="119">
        <f>SUM(E82:E88)</f>
        <v>0</v>
      </c>
    </row>
    <row r="90" spans="1:5" ht="12.75">
      <c r="A90" s="277"/>
      <c r="B90" s="278"/>
      <c r="C90" s="278"/>
      <c r="D90" s="278"/>
      <c r="E90" s="278"/>
    </row>
  </sheetData>
  <sheetProtection/>
  <mergeCells count="8">
    <mergeCell ref="B69:E69"/>
    <mergeCell ref="D70:E70"/>
    <mergeCell ref="B2:E2"/>
    <mergeCell ref="B25:E25"/>
    <mergeCell ref="D3:E3"/>
    <mergeCell ref="D26:E26"/>
    <mergeCell ref="B47:E47"/>
    <mergeCell ref="D48:E48"/>
  </mergeCells>
  <conditionalFormatting sqref="E5:E12 B12:D12 B22:E22 E15:E21 E28:E35 B35:D35 B45:D46 E38:E46 B48:E48 B70:E70 B50:E58 E49 B60:E68 E59 B72:E80 E71 B82:E90 E8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fitToHeight="2" fitToWidth="1" horizontalDpi="600" verticalDpi="600" orientation="portrait" paperSize="9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6/2016. (III.21.) önkormányzati rendelethez</oddHeader>
    <oddFooter>&amp;C&amp;P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2016-03-11T09:05:54Z</cp:lastPrinted>
  <dcterms:created xsi:type="dcterms:W3CDTF">1999-10-30T10:30:45Z</dcterms:created>
  <dcterms:modified xsi:type="dcterms:W3CDTF">2016-03-21T07:44:09Z</dcterms:modified>
  <cp:category/>
  <cp:version/>
  <cp:contentType/>
  <cp:contentStatus/>
</cp:coreProperties>
</file>