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7490" windowHeight="9495" activeTab="2"/>
  </bookViews>
  <sheets>
    <sheet name="2016_ktgv" sheetId="9" r:id="rId1"/>
    <sheet name="1.mell.Kiadások" sheetId="8" r:id="rId2"/>
    <sheet name="2.mell.Bevételek" sheetId="5" r:id="rId3"/>
    <sheet name="3.mell.arányok" sheetId="6" r:id="rId4"/>
    <sheet name="merleg" sheetId="10" r:id="rId5"/>
    <sheet name="maradvany" sheetId="11" r:id="rId6"/>
    <sheet name="Munka3" sheetId="12" r:id="rId7"/>
  </sheets>
  <definedNames>
    <definedName name="_xlnm.Print_Area" localSheetId="1">'1.mell.Kiadások'!$A$1:$T$38</definedName>
    <definedName name="_xlnm.Print_Area" localSheetId="2">'2.mell.Bevételek'!$A$1:$N$24</definedName>
    <definedName name="_xlnm.Print_Area" localSheetId="0">'2016_ktgv'!$A$1:$E$58</definedName>
  </definedNames>
  <calcPr calcId="145621"/>
</workbook>
</file>

<file path=xl/calcChain.xml><?xml version="1.0" encoding="utf-8"?>
<calcChain xmlns="http://schemas.openxmlformats.org/spreadsheetml/2006/main">
  <c r="L18" i="5"/>
  <c r="L16"/>
  <c r="L3"/>
  <c r="L4" s="1"/>
  <c r="R33" i="8"/>
  <c r="R31"/>
  <c r="Q31"/>
  <c r="R25"/>
  <c r="T26" l="1"/>
  <c r="T29"/>
  <c r="T31" s="1"/>
  <c r="G16" i="5" l="1"/>
  <c r="M16" l="1"/>
  <c r="K16"/>
  <c r="J16"/>
  <c r="I16"/>
  <c r="H16"/>
  <c r="D25" i="8" l="1"/>
  <c r="G23"/>
  <c r="B25" l="1"/>
  <c r="F22" l="1"/>
  <c r="F20"/>
  <c r="F19"/>
  <c r="F18"/>
  <c r="F17"/>
  <c r="F15"/>
  <c r="F14"/>
  <c r="F13"/>
  <c r="F12"/>
  <c r="F11"/>
  <c r="F10"/>
  <c r="F9"/>
  <c r="F8"/>
  <c r="F7"/>
  <c r="F6"/>
  <c r="F5"/>
  <c r="F4"/>
  <c r="F3"/>
  <c r="F2"/>
  <c r="G2" s="1"/>
  <c r="E25"/>
  <c r="C25"/>
  <c r="I2" i="5" l="1"/>
  <c r="H2"/>
  <c r="G2"/>
  <c r="D50" i="9"/>
  <c r="D44"/>
  <c r="D55" s="1"/>
  <c r="D36"/>
  <c r="D29"/>
  <c r="D25"/>
  <c r="D19"/>
  <c r="D8"/>
  <c r="D35" s="1"/>
  <c r="D40" s="1"/>
  <c r="E50"/>
  <c r="C50"/>
  <c r="E44"/>
  <c r="C44"/>
  <c r="C55" s="1"/>
  <c r="E36"/>
  <c r="C36"/>
  <c r="E29"/>
  <c r="C29"/>
  <c r="E25"/>
  <c r="C25"/>
  <c r="E19"/>
  <c r="C19"/>
  <c r="E8"/>
  <c r="C8"/>
  <c r="C35" s="1"/>
  <c r="C40" s="1"/>
  <c r="E55" l="1"/>
  <c r="E35"/>
  <c r="E40" s="1"/>
  <c r="N6" i="5" l="1"/>
  <c r="N7"/>
  <c r="N8"/>
  <c r="N9"/>
  <c r="N10"/>
  <c r="N11"/>
  <c r="N12"/>
  <c r="G24" i="8" l="1"/>
  <c r="M24" s="1"/>
  <c r="N24" l="1"/>
  <c r="O24"/>
  <c r="T24" s="1"/>
  <c r="G36" l="1"/>
  <c r="S25"/>
  <c r="F23"/>
  <c r="F25" s="1"/>
  <c r="N23" l="1"/>
  <c r="O23"/>
  <c r="T23" l="1"/>
  <c r="G22"/>
  <c r="G21"/>
  <c r="G20"/>
  <c r="G19"/>
  <c r="G18"/>
  <c r="G17"/>
  <c r="P17" s="1"/>
  <c r="G12"/>
  <c r="G11"/>
  <c r="G10"/>
  <c r="G3"/>
  <c r="G4"/>
  <c r="G5"/>
  <c r="G6"/>
  <c r="G7"/>
  <c r="G8"/>
  <c r="G9"/>
  <c r="G14" l="1"/>
  <c r="M14" s="1"/>
  <c r="N3"/>
  <c r="M3"/>
  <c r="O3"/>
  <c r="N9"/>
  <c r="O9"/>
  <c r="M9"/>
  <c r="O6"/>
  <c r="M6"/>
  <c r="N6"/>
  <c r="O10"/>
  <c r="M10"/>
  <c r="N10"/>
  <c r="O18"/>
  <c r="M18"/>
  <c r="Q18"/>
  <c r="Q25" s="1"/>
  <c r="N18"/>
  <c r="O22"/>
  <c r="M22"/>
  <c r="N22"/>
  <c r="M19"/>
  <c r="N19"/>
  <c r="O19"/>
  <c r="N5"/>
  <c r="O5"/>
  <c r="M5"/>
  <c r="N11"/>
  <c r="O11"/>
  <c r="M11"/>
  <c r="G13"/>
  <c r="P25"/>
  <c r="N17"/>
  <c r="O17"/>
  <c r="M17"/>
  <c r="O4"/>
  <c r="M4"/>
  <c r="N4"/>
  <c r="O8"/>
  <c r="M8"/>
  <c r="N8"/>
  <c r="O12"/>
  <c r="M12"/>
  <c r="N12"/>
  <c r="G16"/>
  <c r="O20"/>
  <c r="N20"/>
  <c r="M20"/>
  <c r="M7"/>
  <c r="N7"/>
  <c r="O7"/>
  <c r="G15"/>
  <c r="N21"/>
  <c r="O21"/>
  <c r="M21"/>
  <c r="N14" i="5"/>
  <c r="N16" s="1"/>
  <c r="N13"/>
  <c r="N5"/>
  <c r="S31" i="8"/>
  <c r="S33" s="1"/>
  <c r="M3" i="5" s="1"/>
  <c r="M4" s="1"/>
  <c r="M18" s="1"/>
  <c r="P31" i="8"/>
  <c r="O31"/>
  <c r="N31"/>
  <c r="M31"/>
  <c r="T30"/>
  <c r="T28"/>
  <c r="T27"/>
  <c r="G25" l="1"/>
  <c r="O14"/>
  <c r="N14"/>
  <c r="N2" i="5"/>
  <c r="Q2" s="1"/>
  <c r="P33" i="8"/>
  <c r="J3" i="5" s="1"/>
  <c r="J4" s="1"/>
  <c r="J18" s="1"/>
  <c r="T20" i="8"/>
  <c r="T21"/>
  <c r="T5"/>
  <c r="T9"/>
  <c r="T8"/>
  <c r="T22"/>
  <c r="T18"/>
  <c r="T3"/>
  <c r="T12"/>
  <c r="T11"/>
  <c r="T19"/>
  <c r="T6"/>
  <c r="N15"/>
  <c r="M15"/>
  <c r="O15"/>
  <c r="M2"/>
  <c r="O2"/>
  <c r="N2"/>
  <c r="T17"/>
  <c r="N13"/>
  <c r="O13"/>
  <c r="M13"/>
  <c r="T7"/>
  <c r="O16"/>
  <c r="M16"/>
  <c r="N16"/>
  <c r="T4"/>
  <c r="Q33"/>
  <c r="K3" i="5" s="1"/>
  <c r="K4" s="1"/>
  <c r="K18" s="1"/>
  <c r="T10" i="8"/>
  <c r="T14" l="1"/>
  <c r="S2" i="5"/>
  <c r="R2"/>
  <c r="M25" i="8"/>
  <c r="V25" s="1"/>
  <c r="T2"/>
  <c r="N25"/>
  <c r="T15"/>
  <c r="O25"/>
  <c r="T16"/>
  <c r="T13"/>
  <c r="N33" l="1"/>
  <c r="H3" i="5" s="1"/>
  <c r="H4" s="1"/>
  <c r="H18" s="1"/>
  <c r="W25" i="8"/>
  <c r="O33"/>
  <c r="I3" i="5" s="1"/>
  <c r="I4" s="1"/>
  <c r="I18" s="1"/>
  <c r="X25" i="8"/>
  <c r="T25"/>
  <c r="T33" s="1"/>
  <c r="M33"/>
  <c r="G3" i="5" s="1"/>
  <c r="N3" l="1"/>
  <c r="B16" i="6"/>
  <c r="C16"/>
  <c r="C39"/>
  <c r="B39"/>
  <c r="C27"/>
  <c r="B27"/>
  <c r="B7" l="1"/>
  <c r="C6" l="1"/>
  <c r="C5"/>
  <c r="C4"/>
  <c r="C7" l="1"/>
  <c r="G4" i="5"/>
  <c r="N4" s="1"/>
  <c r="C4" s="1"/>
  <c r="C16" s="1"/>
</calcChain>
</file>

<file path=xl/sharedStrings.xml><?xml version="1.0" encoding="utf-8"?>
<sst xmlns="http://schemas.openxmlformats.org/spreadsheetml/2006/main" count="755" uniqueCount="687">
  <si>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</si>
  <si>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</si>
  <si>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</si>
  <si>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</si>
  <si>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</si>
  <si>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</si>
  <si>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</si>
  <si>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</si>
  <si>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Személyi juttatások és bérjárulékok összesen:</t>
  </si>
  <si>
    <t>Bátaszék lakosságszám</t>
  </si>
  <si>
    <t>Alsónyék lakosságszám</t>
  </si>
  <si>
    <t>Alsónána lakosságszám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</si>
  <si>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</si>
  <si>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</si>
  <si>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</si>
  <si>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</si>
  <si>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</si>
  <si>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</si>
  <si>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Szennyvizes Társ</t>
  </si>
  <si>
    <t>MOB (Bátaszék)</t>
  </si>
  <si>
    <t>ESZGY (Bátaszék)</t>
  </si>
  <si>
    <t>Álláshelyek száma:</t>
  </si>
  <si>
    <t>Jegyzői személyi juttatások</t>
  </si>
  <si>
    <t xml:space="preserve">Aljegyző személyi juttatások </t>
  </si>
  <si>
    <t xml:space="preserve">Személyzet, kereskedelem </t>
  </si>
  <si>
    <t xml:space="preserve">Anyakönyvvezető személyi juttatás </t>
  </si>
  <si>
    <t xml:space="preserve">Informatika személyi juttatás </t>
  </si>
  <si>
    <t xml:space="preserve">Pénzügyes személyi juttatások (Alsónyék) </t>
  </si>
  <si>
    <t xml:space="preserve">Pénzügyes személyi juttatások (Alsónána) </t>
  </si>
  <si>
    <t>Pénzügyes személyi juttatások (Bátaszék)</t>
  </si>
  <si>
    <t>Pénzügyes személyi juttatások (MOB)</t>
  </si>
  <si>
    <t xml:space="preserve">Pénzügyes személyi juttatások (ESZGY) </t>
  </si>
  <si>
    <t>Adócsoport személyi juttatások</t>
  </si>
  <si>
    <t>Városüzemeltetési feladatok</t>
  </si>
  <si>
    <t>Iktatás személyi juttatás</t>
  </si>
  <si>
    <t xml:space="preserve">Titkárság személyi juttatás </t>
  </si>
  <si>
    <t>KÖH munkaszervezetre átvett társulásoktól</t>
  </si>
  <si>
    <t xml:space="preserve">Dologi kiadások </t>
  </si>
  <si>
    <t>Alsónána községháza fenntartása</t>
  </si>
  <si>
    <t>Alsónyék községháza fenntartása</t>
  </si>
  <si>
    <t>Bevétel mindösszesen:</t>
  </si>
  <si>
    <t>Közművelődési-köznevelési referens</t>
  </si>
  <si>
    <t>Kiadások megnevezése</t>
  </si>
  <si>
    <t>Költsg. Térítés</t>
  </si>
  <si>
    <t>MOB arányszám</t>
  </si>
  <si>
    <t>ESZGY arányszám</t>
  </si>
  <si>
    <t>MOB</t>
  </si>
  <si>
    <t>ESZGY</t>
  </si>
  <si>
    <t>Szennyvízes társulás</t>
  </si>
  <si>
    <t xml:space="preserve">Alsónyék helyben teljesítő alkalmazott </t>
  </si>
  <si>
    <t xml:space="preserve">Alsónána helyben teljesítő alkalmazott </t>
  </si>
  <si>
    <t xml:space="preserve">Szociális ügyek személyi juttatás </t>
  </si>
  <si>
    <t>MOB Társulás</t>
  </si>
  <si>
    <t>Pörböly</t>
  </si>
  <si>
    <t>Fő</t>
  </si>
  <si>
    <t>%</t>
  </si>
  <si>
    <t>Szennyvízes Társ</t>
  </si>
  <si>
    <t>Bátaapáti</t>
  </si>
  <si>
    <t>Mórágy</t>
  </si>
  <si>
    <t>Mőcsény</t>
  </si>
  <si>
    <t>ESZGY Társulás</t>
  </si>
  <si>
    <t>Báta</t>
  </si>
  <si>
    <t>Sárpilis</t>
  </si>
  <si>
    <t>Várdomb</t>
  </si>
  <si>
    <t>2014. január 1-jei lakosságszámok!</t>
  </si>
  <si>
    <t>2015. január 1-jei lakosságszámok!</t>
  </si>
  <si>
    <t>Költségvetési szerv megnevezése</t>
  </si>
  <si>
    <t>Önkormányzati Közös Hivatal</t>
  </si>
  <si>
    <t>Feladat megnevezése</t>
  </si>
  <si>
    <t>Összes bevétel, kiadás</t>
  </si>
  <si>
    <t>Száma</t>
  </si>
  <si>
    <t>Előirányzat-csoport, kiemelt előirányzat megnevezése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</si>
  <si>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</si>
  <si>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</si>
  <si>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</si>
  <si>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</si>
  <si>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</si>
  <si>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</si>
  <si>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1.3.</t>
  </si>
  <si>
    <t>1.4.</t>
  </si>
  <si>
    <t>Tulajdonosi bevételek</t>
  </si>
  <si>
    <t>1.5.</t>
  </si>
  <si>
    <t>Ellátási díjak</t>
  </si>
  <si>
    <t>1.6.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</si>
  <si>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</si>
  <si>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</si>
  <si>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</si>
  <si>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</si>
  <si>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</si>
  <si>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</si>
  <si>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</si>
  <si>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</si>
  <si>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</si>
  <si>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</si>
  <si>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</si>
  <si>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</si>
  <si>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</si>
  <si>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</si>
  <si>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</si>
  <si>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</si>
  <si>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</si>
  <si>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</si>
  <si>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</si>
  <si>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</si>
  <si>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</si>
  <si>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</si>
  <si>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</si>
  <si>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</si>
  <si>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</si>
  <si>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</si>
  <si>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</si>
  <si>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</si>
  <si>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</si>
  <si>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</si>
  <si>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</si>
  <si>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</si>
  <si>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</si>
  <si>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</si>
  <si>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</si>
  <si>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</si>
  <si>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</si>
  <si>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</si>
  <si>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</si>
  <si>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</si>
  <si>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</si>
  <si>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</si>
  <si>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</si>
  <si>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</si>
  <si>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</si>
  <si>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</si>
  <si>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</si>
  <si>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</si>
  <si>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</si>
  <si>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</si>
  <si>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</si>
  <si>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</si>
  <si>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</si>
  <si>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</si>
  <si>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</si>
  <si>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</si>
  <si>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</si>
  <si>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</si>
  <si>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</si>
  <si>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</si>
  <si>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</si>
  <si>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</si>
  <si>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</si>
  <si>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</si>
  <si>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</si>
  <si>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</si>
  <si>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Cafetéria</t>
  </si>
  <si>
    <t>Bér</t>
  </si>
  <si>
    <t>Járulékok</t>
  </si>
  <si>
    <t xml:space="preserve">Polgármesteri jogireferens </t>
  </si>
  <si>
    <t>Megbízási díjak</t>
  </si>
  <si>
    <t>KÖH-nek fizetendő</t>
  </si>
  <si>
    <t>Közterületfenntartás</t>
  </si>
  <si>
    <t>Településüzemeltetési mérnök (max.11 hónap)</t>
  </si>
  <si>
    <t>Rehab</t>
  </si>
  <si>
    <t>Előző évi maradvány</t>
  </si>
  <si>
    <t>Egyéb bevétel</t>
  </si>
  <si>
    <t>Reprezentáció</t>
  </si>
  <si>
    <t>Beruházás, eszközbeszerzés</t>
  </si>
  <si>
    <t>ÁFA visszatérülés</t>
  </si>
  <si>
    <t>Kamat</t>
  </si>
  <si>
    <t>9.2. melléklet a 3/2015. (III.5.) önkormányzati rendelethez</t>
  </si>
  <si>
    <t>Eredeti Előirányzat</t>
  </si>
  <si>
    <t>Módosított Előirányzat</t>
  </si>
  <si>
    <t>Teljesítés</t>
  </si>
  <si>
    <t>KÖH munkaszervezetre átvett önkormányzatoktól</t>
  </si>
  <si>
    <t>Társulásnak átadott pénz</t>
  </si>
  <si>
    <t>Elszámolási különbözet</t>
  </si>
  <si>
    <t>Aqua társulás</t>
  </si>
  <si>
    <t>Aqua Társulás</t>
  </si>
  <si>
    <t>12/A - Mérleg</t>
  </si>
  <si>
    <t>#</t>
  </si>
  <si>
    <t>Megnevezés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</si>
  <si>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</si>
  <si>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</si>
  <si>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</si>
  <si>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</si>
  <si>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</si>
  <si>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</si>
  <si>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</si>
  <si>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</si>
  <si>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</si>
  <si>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</si>
  <si>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</si>
  <si>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</si>
  <si>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</si>
  <si>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</si>
  <si>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</si>
  <si>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</si>
  <si>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</si>
  <si>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</si>
  <si>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</si>
  <si>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</si>
  <si>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</si>
  <si>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</si>
  <si>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</si>
  <si>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</si>
  <si>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</si>
  <si>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</si>
  <si>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</si>
  <si>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</si>
  <si>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</si>
  <si>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</si>
  <si>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</si>
  <si>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</si>
  <si>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</si>
  <si>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</si>
  <si>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</si>
  <si>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</si>
  <si>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</si>
  <si>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</si>
  <si>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</si>
  <si>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</si>
  <si>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</si>
  <si>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</si>
  <si>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</si>
  <si>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</si>
  <si>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</si>
  <si>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</si>
  <si>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</si>
  <si>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</si>
  <si>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</si>
  <si>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</si>
  <si>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</si>
  <si>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</si>
  <si>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</si>
  <si>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</si>
  <si>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</si>
  <si>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</si>
  <si>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</si>
  <si>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</si>
  <si>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</si>
  <si>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</si>
  <si>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</si>
  <si>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</si>
  <si>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</si>
  <si>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</si>
  <si>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</si>
  <si>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</si>
  <si>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</si>
  <si>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</si>
  <si>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</si>
  <si>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</si>
  <si>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</si>
  <si>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</si>
  <si>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</si>
  <si>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</si>
  <si>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</si>
  <si>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</si>
  <si>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</si>
  <si>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</si>
  <si>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</si>
  <si>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</si>
  <si>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</si>
  <si>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</si>
  <si>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</si>
  <si>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</si>
  <si>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</si>
  <si>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</si>
  <si>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</si>
  <si>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</si>
  <si>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</si>
  <si>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</si>
  <si>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</si>
  <si>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</si>
  <si>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</si>
  <si>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</si>
  <si>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</si>
  <si>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</si>
  <si>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</si>
  <si>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</si>
  <si>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</si>
  <si>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</si>
  <si>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</si>
  <si>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</si>
  <si>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</si>
  <si>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</si>
  <si>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</si>
  <si>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</si>
  <si>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</si>
  <si>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</si>
  <si>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</si>
  <si>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</si>
  <si>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</si>
  <si>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</si>
  <si>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</si>
  <si>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</si>
  <si>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</si>
  <si>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</si>
  <si>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</si>
  <si>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</si>
  <si>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</si>
  <si>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</si>
  <si>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</si>
  <si>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</si>
  <si>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</si>
  <si>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</si>
  <si>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</si>
  <si>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</si>
  <si>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</si>
  <si>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</si>
  <si>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</si>
  <si>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</si>
  <si>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</si>
  <si>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</si>
  <si>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</si>
  <si>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</si>
  <si>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</si>
  <si>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</si>
  <si>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</si>
  <si>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</si>
  <si>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</si>
  <si>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</si>
  <si>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</si>
  <si>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</si>
  <si>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</si>
  <si>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</si>
  <si>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</si>
  <si>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</si>
  <si>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</si>
  <si>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</si>
  <si>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</si>
  <si>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</si>
  <si>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</si>
  <si>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</si>
  <si>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</si>
  <si>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</si>
  <si>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</si>
  <si>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</si>
  <si>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</si>
  <si>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</si>
  <si>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</si>
  <si>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</si>
  <si>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</si>
  <si>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</si>
  <si>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</si>
  <si>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</si>
  <si>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</si>
  <si>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</si>
  <si>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</si>
  <si>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</si>
  <si>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</si>
  <si>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</si>
  <si>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</si>
  <si>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</si>
  <si>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</si>
  <si>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</si>
  <si>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</si>
  <si>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</si>
  <si>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</si>
  <si>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</si>
  <si>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</si>
  <si>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</si>
  <si>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</si>
  <si>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</si>
  <si>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</si>
  <si>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</si>
  <si>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</si>
  <si>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</si>
  <si>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</si>
  <si>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</si>
  <si>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</si>
  <si>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</si>
  <si>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</si>
  <si>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</si>
  <si>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</si>
  <si>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</si>
  <si>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</si>
  <si>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</si>
  <si>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</si>
  <si>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</si>
  <si>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</si>
  <si>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</si>
  <si>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</si>
  <si>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</si>
  <si>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</si>
  <si>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</si>
  <si>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</si>
  <si>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</si>
  <si>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</si>
  <si>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</si>
  <si>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</si>
  <si>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</si>
  <si>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</si>
  <si>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</si>
  <si>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</si>
  <si>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</si>
  <si>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</si>
  <si>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</si>
  <si>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</si>
  <si>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</si>
  <si>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</si>
  <si>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</si>
  <si>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</si>
  <si>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</si>
  <si>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</si>
  <si>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</si>
  <si>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</si>
  <si>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</si>
  <si>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</si>
  <si>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</si>
  <si>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</si>
  <si>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</si>
  <si>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</si>
  <si>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</si>
  <si>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</si>
  <si>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</si>
  <si>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</si>
  <si>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</si>
  <si>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</si>
  <si>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</si>
  <si>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</si>
  <si>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</si>
  <si>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</si>
  <si>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</si>
  <si>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</si>
  <si>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</si>
  <si>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</si>
  <si>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</si>
  <si>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</si>
  <si>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</si>
  <si>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</si>
  <si>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</si>
  <si>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</si>
  <si>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</si>
  <si>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</si>
  <si>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</si>
  <si>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</si>
  <si>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</si>
  <si>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</si>
  <si>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</si>
  <si>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</si>
  <si>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</si>
  <si>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</si>
  <si>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</si>
  <si>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</si>
  <si>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</si>
  <si>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</si>
  <si>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</si>
  <si>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</si>
  <si>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</si>
  <si>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</si>
  <si>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</si>
  <si>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</si>
  <si>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</si>
  <si>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</si>
  <si>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</si>
  <si>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</si>
  <si>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</si>
  <si>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</si>
  <si>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</si>
  <si>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</si>
  <si>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</si>
  <si>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hosszú lejáratú tulajdonosi kölcsönök bevételeire</t>
  </si>
  <si>
    <t>140</t>
  </si>
  <si>
    <t>D/II8c - ebből: költségvetési évet követően esedékes követelések befektetési célú külföldi értékpapírok beváltásából, értékesítéséből</t>
  </si>
  <si>
    <t>141</t>
  </si>
  <si>
    <t>D/II Költségvetési évet követően esedékes követelések (=D/II/1+…+D/II/8)</t>
  </si>
  <si>
    <t>142</t>
  </si>
  <si>
    <t>D/III/1 Adott előlegek (=D/III/1a+…+D/III/1f)</t>
  </si>
  <si>
    <t>143</t>
  </si>
  <si>
    <t>D/III/1a - ebből: immateriális javakra adott előlegek</t>
  </si>
  <si>
    <t>144</t>
  </si>
  <si>
    <t>D/III/1b - ebből: beruházásokra adott előlegek</t>
  </si>
  <si>
    <t>145</t>
  </si>
  <si>
    <t>D/III/1c - ebből: készletekre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</si>
  <si>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</si>
  <si>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</si>
  <si>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</si>
  <si>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</si>
  <si>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</si>
  <si>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</si>
  <si>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149</t>
  </si>
  <si>
    <t>D/III/2 Továbbadási célból folyósított támogatások, ellátások elszámolása</t>
  </si>
  <si>
    <t>150</t>
  </si>
  <si>
    <t>D/III/3 Más által beszedett bevételek elszámolása</t>
  </si>
  <si>
    <t>151</t>
  </si>
  <si>
    <t>D/III/4 Forgótőke elszámolása</t>
  </si>
  <si>
    <t>152</t>
  </si>
  <si>
    <t>D/III/5 Vagyonkezelésbe adott eszközökkel kapcsolatos visszapótlási követelés elszámolása</t>
  </si>
  <si>
    <t>153</t>
  </si>
  <si>
    <t>D/III/6 Nem társadalombiztosítás pénzügyi alapjait terhelő kifizetett ellátások megtérítésének elszámolása</t>
  </si>
  <si>
    <t>154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</si>
  <si>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</si>
  <si>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</si>
  <si>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</si>
  <si>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</si>
  <si>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</si>
  <si>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</si>
  <si>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</si>
  <si>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</si>
  <si>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</si>
  <si>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</si>
  <si>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</si>
  <si>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160</t>
  </si>
  <si>
    <t>E/II Utalványok, bérletek és más hasonló, készpénz-helyettesítő fizetési eszköznek nem minősülő eszközök elszámolásai</t>
  </si>
  <si>
    <t>161</t>
  </si>
  <si>
    <t>E) EGYÉB SAJÁTOS ESZKÖZOLDALI  ELSZÁMOLÁSOK (=E/I+…+E/II)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</si>
  <si>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</si>
  <si>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</si>
  <si>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</si>
  <si>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</si>
  <si>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</si>
  <si>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</si>
  <si>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</si>
  <si>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</si>
  <si>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</si>
  <si>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</si>
  <si>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</si>
  <si>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</si>
  <si>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</si>
  <si>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</si>
  <si>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</si>
  <si>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</si>
  <si>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</si>
  <si>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</si>
  <si>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</si>
  <si>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</si>
  <si>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</si>
  <si>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</si>
  <si>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</si>
  <si>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</si>
  <si>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</si>
  <si>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</si>
  <si>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</si>
  <si>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</si>
  <si>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</si>
  <si>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</si>
  <si>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</si>
  <si>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</si>
  <si>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</si>
  <si>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</si>
  <si>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</si>
  <si>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</si>
  <si>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</si>
  <si>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</si>
  <si>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</si>
  <si>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</si>
  <si>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</si>
  <si>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</si>
  <si>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</si>
  <si>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</si>
  <si>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</si>
  <si>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</si>
  <si>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</si>
  <si>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</si>
  <si>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</si>
  <si>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</si>
  <si>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</si>
  <si>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</si>
  <si>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</si>
  <si>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</si>
  <si>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</si>
  <si>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</si>
  <si>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</si>
  <si>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</si>
  <si>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</si>
  <si>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</si>
  <si>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</si>
  <si>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</si>
  <si>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</si>
  <si>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</si>
  <si>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</si>
  <si>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</si>
  <si>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</si>
  <si>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</si>
  <si>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</si>
  <si>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</si>
  <si>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</si>
  <si>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</si>
  <si>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</si>
  <si>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</si>
  <si>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</si>
  <si>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</si>
  <si>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</si>
  <si>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</si>
  <si>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</si>
  <si>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</si>
  <si>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</si>
  <si>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</si>
  <si>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</si>
  <si>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</si>
  <si>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</si>
  <si>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</si>
  <si>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</si>
  <si>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</si>
  <si>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</si>
  <si>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</si>
  <si>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</si>
  <si>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</si>
  <si>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</si>
  <si>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</si>
  <si>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</si>
  <si>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</si>
  <si>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</si>
  <si>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</si>
  <si>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</si>
  <si>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</si>
  <si>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</si>
  <si>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</si>
  <si>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</si>
  <si>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</si>
  <si>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</si>
  <si>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</si>
  <si>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</si>
  <si>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</si>
  <si>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</si>
  <si>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</si>
  <si>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</si>
  <si>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H/II/9e - ebből: költségvetési évet követően esedékes kötelezettségek pénzügyi lízing kiadásaira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</si>
  <si>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</si>
  <si>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</si>
  <si>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</si>
  <si>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</si>
  <si>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</si>
  <si>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</si>
  <si>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</si>
  <si>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</si>
  <si>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</si>
  <si>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</si>
  <si>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</si>
  <si>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</si>
  <si>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</si>
  <si>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</si>
  <si>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</si>
  <si>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</si>
  <si>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</si>
  <si>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</si>
  <si>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</si>
  <si>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</si>
  <si>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</si>
  <si>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</si>
  <si>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</si>
  <si>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</si>
  <si>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</si>
  <si>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</si>
  <si>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</si>
  <si>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</si>
  <si>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</si>
  <si>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</si>
  <si>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</si>
  <si>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</si>
  <si>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</si>
  <si>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</si>
  <si>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</si>
  <si>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</si>
  <si>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</si>
  <si>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</si>
  <si>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</si>
  <si>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</si>
  <si>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</si>
  <si>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</si>
  <si>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</si>
  <si>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</si>
  <si>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</si>
  <si>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</si>
  <si>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</si>
  <si>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</si>
  <si>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</si>
  <si>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</si>
  <si>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</si>
  <si>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</si>
  <si>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07/A - 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</si>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</sst>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#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4" fontId="0" fillId="0" borderId="1" xfId="0" applyNumberFormat="1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Fill="1"/>
    <xf numFmtId="10" fontId="0" fillId="0" borderId="0" xfId="0" applyNumberFormat="1" applyFill="1"/>
    <xf numFmtId="164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/>
    <xf numFmtId="0" fontId="1" fillId="0" borderId="0" xfId="0" applyFont="1"/>
    <xf numFmtId="0" fontId="1" fillId="0" borderId="0" xfId="0" applyFont="1" applyFill="1"/>
    <xf numFmtId="165" fontId="4" fillId="0" borderId="0" xfId="0" applyNumberFormat="1" applyFont="1" applyFill="1" applyAlignment="1" applyProtection="1">
      <alignment horizontal="left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5" fontId="4" fillId="0" borderId="0" xfId="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65" fontId="7" fillId="0" borderId="16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center" wrapText="1" indent="1"/>
    </xf>
    <xf numFmtId="165" fontId="12" fillId="0" borderId="13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lef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 indent="1"/>
    </xf>
    <xf numFmtId="165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5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5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left" vertical="center" wrapText="1" indent="1"/>
    </xf>
    <xf numFmtId="165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5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1" applyFont="1" applyFill="1" applyBorder="1" applyAlignment="1" applyProtection="1">
      <alignment horizontal="left" vertical="center" wrapText="1" indent="1"/>
    </xf>
    <xf numFmtId="165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quotePrefix="1" applyFont="1" applyFill="1" applyBorder="1" applyAlignment="1" applyProtection="1">
      <alignment horizontal="left" vertical="center" wrapText="1" indent="1"/>
    </xf>
    <xf numFmtId="165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5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1" xfId="0" applyFont="1" applyBorder="1" applyAlignment="1" applyProtection="1">
      <alignment horizontal="center" vertical="center" wrapText="1"/>
    </xf>
    <xf numFmtId="165" fontId="14" fillId="2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5" fontId="11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5" fontId="11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1" fillId="0" borderId="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5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2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0" applyFont="1" applyFill="1" applyBorder="1" applyAlignment="1" applyProtection="1">
      <alignment horizontal="lef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0" applyFont="1" applyBorder="1"/>
    <xf numFmtId="3" fontId="20" fillId="0" borderId="1" xfId="0" applyNumberFormat="1" applyFont="1" applyBorder="1"/>
    <xf numFmtId="0" fontId="20" fillId="2" borderId="1" xfId="0" applyFont="1" applyFill="1" applyBorder="1"/>
    <xf numFmtId="0" fontId="21" fillId="2" borderId="1" xfId="0" applyFont="1" applyFill="1" applyBorder="1"/>
    <xf numFmtId="0" fontId="20" fillId="3" borderId="1" xfId="0" applyFont="1" applyFill="1" applyBorder="1"/>
    <xf numFmtId="0" fontId="21" fillId="4" borderId="1" xfId="0" applyFont="1" applyFill="1" applyBorder="1"/>
    <xf numFmtId="0" fontId="1" fillId="2" borderId="1" xfId="0" applyFont="1" applyFill="1" applyBorder="1"/>
    <xf numFmtId="0" fontId="22" fillId="0" borderId="1" xfId="0" applyFont="1" applyBorder="1"/>
    <xf numFmtId="3" fontId="22" fillId="0" borderId="1" xfId="0" applyNumberFormat="1" applyFont="1" applyBorder="1"/>
    <xf numFmtId="10" fontId="22" fillId="0" borderId="1" xfId="0" applyNumberFormat="1" applyFont="1" applyBorder="1"/>
    <xf numFmtId="3" fontId="23" fillId="0" borderId="1" xfId="0" applyNumberFormat="1" applyFont="1" applyBorder="1"/>
    <xf numFmtId="0" fontId="22" fillId="0" borderId="1" xfId="0" applyFont="1" applyFill="1" applyBorder="1"/>
    <xf numFmtId="10" fontId="22" fillId="0" borderId="1" xfId="0" applyNumberFormat="1" applyFont="1" applyFill="1" applyBorder="1"/>
    <xf numFmtId="0" fontId="22" fillId="2" borderId="1" xfId="0" applyFont="1" applyFill="1" applyBorder="1"/>
    <xf numFmtId="3" fontId="22" fillId="0" borderId="1" xfId="0" applyNumberFormat="1" applyFont="1" applyFill="1" applyBorder="1"/>
    <xf numFmtId="0" fontId="22" fillId="0" borderId="1" xfId="0" applyFont="1" applyBorder="1" applyAlignment="1">
      <alignment wrapText="1"/>
    </xf>
    <xf numFmtId="3" fontId="23" fillId="0" borderId="1" xfId="0" applyNumberFormat="1" applyFont="1" applyFill="1" applyBorder="1"/>
    <xf numFmtId="0" fontId="23" fillId="2" borderId="1" xfId="0" applyFont="1" applyFill="1" applyBorder="1"/>
    <xf numFmtId="4" fontId="23" fillId="2" borderId="1" xfId="0" applyNumberFormat="1" applyFont="1" applyFill="1" applyBorder="1"/>
    <xf numFmtId="3" fontId="22" fillId="2" borderId="1" xfId="0" applyNumberFormat="1" applyFont="1" applyFill="1" applyBorder="1"/>
    <xf numFmtId="3" fontId="22" fillId="6" borderId="1" xfId="0" applyNumberFormat="1" applyFont="1" applyFill="1" applyBorder="1"/>
    <xf numFmtId="0" fontId="23" fillId="6" borderId="1" xfId="0" applyFont="1" applyFill="1" applyBorder="1"/>
    <xf numFmtId="3" fontId="23" fillId="6" borderId="1" xfId="0" applyNumberFormat="1" applyFont="1" applyFill="1" applyBorder="1"/>
    <xf numFmtId="0" fontId="21" fillId="6" borderId="1" xfId="0" applyFont="1" applyFill="1" applyBorder="1"/>
    <xf numFmtId="0" fontId="23" fillId="7" borderId="1" xfId="0" applyFont="1" applyFill="1" applyBorder="1"/>
    <xf numFmtId="3" fontId="23" fillId="7" borderId="1" xfId="0" applyNumberFormat="1" applyFont="1" applyFill="1" applyBorder="1"/>
    <xf numFmtId="10" fontId="23" fillId="7" borderId="1" xfId="0" applyNumberFormat="1" applyFont="1" applyFill="1" applyBorder="1"/>
    <xf numFmtId="0" fontId="21" fillId="7" borderId="1" xfId="0" applyFont="1" applyFill="1" applyBorder="1"/>
    <xf numFmtId="0" fontId="0" fillId="7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25" fillId="0" borderId="1" xfId="1" applyFont="1" applyFill="1" applyBorder="1" applyAlignment="1" applyProtection="1">
      <alignment vertical="center"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/>
    <xf numFmtId="0" fontId="0" fillId="7" borderId="1" xfId="0" applyFill="1" applyBorder="1"/>
    <xf numFmtId="0" fontId="1" fillId="7" borderId="1" xfId="0" applyFont="1" applyFill="1" applyBorder="1"/>
    <xf numFmtId="3" fontId="23" fillId="5" borderId="1" xfId="0" applyNumberFormat="1" applyFont="1" applyFill="1" applyBorder="1"/>
    <xf numFmtId="0" fontId="23" fillId="5" borderId="1" xfId="0" applyFont="1" applyFill="1" applyBorder="1"/>
    <xf numFmtId="0" fontId="24" fillId="6" borderId="1" xfId="0" applyFont="1" applyFill="1" applyBorder="1" applyAlignment="1">
      <alignment horizontal="left"/>
    </xf>
    <xf numFmtId="0" fontId="22" fillId="6" borderId="1" xfId="0" applyFont="1" applyFill="1" applyBorder="1"/>
    <xf numFmtId="4" fontId="22" fillId="6" borderId="1" xfId="0" applyNumberFormat="1" applyFont="1" applyFill="1" applyBorder="1"/>
    <xf numFmtId="0" fontId="27" fillId="5" borderId="1" xfId="0" applyFont="1" applyFill="1" applyBorder="1"/>
    <xf numFmtId="0" fontId="0" fillId="2" borderId="1" xfId="0" applyFill="1" applyBorder="1" applyAlignment="1">
      <alignment wrapText="1"/>
    </xf>
    <xf numFmtId="0" fontId="24" fillId="2" borderId="1" xfId="0" applyFont="1" applyFill="1" applyBorder="1" applyAlignment="1">
      <alignment horizontal="left"/>
    </xf>
    <xf numFmtId="4" fontId="22" fillId="2" borderId="1" xfId="0" applyNumberFormat="1" applyFont="1" applyFill="1" applyBorder="1"/>
    <xf numFmtId="3" fontId="23" fillId="2" borderId="1" xfId="0" applyNumberFormat="1" applyFont="1" applyFill="1" applyBorder="1"/>
    <xf numFmtId="165" fontId="0" fillId="0" borderId="0" xfId="0" applyNumberFormat="1" applyFill="1" applyAlignment="1" applyProtection="1">
      <alignment vertical="center" wrapText="1"/>
    </xf>
    <xf numFmtId="164" fontId="0" fillId="2" borderId="1" xfId="0" applyNumberFormat="1" applyFill="1" applyBorder="1"/>
    <xf numFmtId="164" fontId="21" fillId="2" borderId="1" xfId="0" applyNumberFormat="1" applyFont="1" applyFill="1" applyBorder="1"/>
    <xf numFmtId="49" fontId="7" fillId="0" borderId="0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 indent="1"/>
    </xf>
    <xf numFmtId="165" fontId="1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8" fillId="8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3" fontId="29" fillId="0" borderId="0" xfId="0" applyNumberFormat="1" applyFont="1" applyAlignment="1">
      <alignment horizontal="right" vertical="top" wrapText="1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3" fontId="30" fillId="0" borderId="0" xfId="0" applyNumberFormat="1" applyFont="1" applyAlignment="1">
      <alignment horizontal="right" vertical="top" wrapText="1"/>
    </xf>
    <xf numFmtId="0" fontId="28" fillId="8" borderId="0" xfId="0" applyFont="1" applyFill="1" applyAlignment="1">
      <alignment horizontal="center" vertical="top" wrapText="1"/>
    </xf>
    <xf numFmtId="0" fontId="0" fillId="0" borderId="0" xfId="0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opLeftCell="A2" zoomScaleNormal="100" workbookViewId="0">
      <selection activeCell="J39" sqref="J39"/>
    </sheetView>
  </sheetViews>
  <sheetFormatPr defaultRowHeight="15"/>
  <cols>
    <col min="1" max="1" width="11.85546875" style="83" customWidth="1"/>
    <col min="2" max="2" width="39.5703125" style="31" bestFit="1" customWidth="1"/>
    <col min="3" max="6" width="11" style="31" customWidth="1"/>
    <col min="7" max="255" width="9.140625" style="31"/>
    <col min="256" max="256" width="11.85546875" style="31" customWidth="1"/>
    <col min="257" max="257" width="39.5703125" style="31" bestFit="1" customWidth="1"/>
    <col min="258" max="262" width="11" style="31" customWidth="1"/>
    <col min="263" max="511" width="9.140625" style="31"/>
    <col min="512" max="512" width="11.85546875" style="31" customWidth="1"/>
    <col min="513" max="513" width="39.5703125" style="31" bestFit="1" customWidth="1"/>
    <col min="514" max="518" width="11" style="31" customWidth="1"/>
    <col min="519" max="767" width="9.140625" style="31"/>
    <col min="768" max="768" width="11.85546875" style="31" customWidth="1"/>
    <col min="769" max="769" width="39.5703125" style="31" bestFit="1" customWidth="1"/>
    <col min="770" max="774" width="11" style="31" customWidth="1"/>
    <col min="775" max="1023" width="9.140625" style="31"/>
    <col min="1024" max="1024" width="11.85546875" style="31" customWidth="1"/>
    <col min="1025" max="1025" width="39.5703125" style="31" bestFit="1" customWidth="1"/>
    <col min="1026" max="1030" width="11" style="31" customWidth="1"/>
    <col min="1031" max="1279" width="9.140625" style="31"/>
    <col min="1280" max="1280" width="11.85546875" style="31" customWidth="1"/>
    <col min="1281" max="1281" width="39.5703125" style="31" bestFit="1" customWidth="1"/>
    <col min="1282" max="1286" width="11" style="31" customWidth="1"/>
    <col min="1287" max="1535" width="9.140625" style="31"/>
    <col min="1536" max="1536" width="11.85546875" style="31" customWidth="1"/>
    <col min="1537" max="1537" width="39.5703125" style="31" bestFit="1" customWidth="1"/>
    <col min="1538" max="1542" width="11" style="31" customWidth="1"/>
    <col min="1543" max="1791" width="9.140625" style="31"/>
    <col min="1792" max="1792" width="11.85546875" style="31" customWidth="1"/>
    <col min="1793" max="1793" width="39.5703125" style="31" bestFit="1" customWidth="1"/>
    <col min="1794" max="1798" width="11" style="31" customWidth="1"/>
    <col min="1799" max="2047" width="9.140625" style="31"/>
    <col min="2048" max="2048" width="11.85546875" style="31" customWidth="1"/>
    <col min="2049" max="2049" width="39.5703125" style="31" bestFit="1" customWidth="1"/>
    <col min="2050" max="2054" width="11" style="31" customWidth="1"/>
    <col min="2055" max="2303" width="9.140625" style="31"/>
    <col min="2304" max="2304" width="11.85546875" style="31" customWidth="1"/>
    <col min="2305" max="2305" width="39.5703125" style="31" bestFit="1" customWidth="1"/>
    <col min="2306" max="2310" width="11" style="31" customWidth="1"/>
    <col min="2311" max="2559" width="9.140625" style="31"/>
    <col min="2560" max="2560" width="11.85546875" style="31" customWidth="1"/>
    <col min="2561" max="2561" width="39.5703125" style="31" bestFit="1" customWidth="1"/>
    <col min="2562" max="2566" width="11" style="31" customWidth="1"/>
    <col min="2567" max="2815" width="9.140625" style="31"/>
    <col min="2816" max="2816" width="11.85546875" style="31" customWidth="1"/>
    <col min="2817" max="2817" width="39.5703125" style="31" bestFit="1" customWidth="1"/>
    <col min="2818" max="2822" width="11" style="31" customWidth="1"/>
    <col min="2823" max="3071" width="9.140625" style="31"/>
    <col min="3072" max="3072" width="11.85546875" style="31" customWidth="1"/>
    <col min="3073" max="3073" width="39.5703125" style="31" bestFit="1" customWidth="1"/>
    <col min="3074" max="3078" width="11" style="31" customWidth="1"/>
    <col min="3079" max="3327" width="9.140625" style="31"/>
    <col min="3328" max="3328" width="11.85546875" style="31" customWidth="1"/>
    <col min="3329" max="3329" width="39.5703125" style="31" bestFit="1" customWidth="1"/>
    <col min="3330" max="3334" width="11" style="31" customWidth="1"/>
    <col min="3335" max="3583" width="9.140625" style="31"/>
    <col min="3584" max="3584" width="11.85546875" style="31" customWidth="1"/>
    <col min="3585" max="3585" width="39.5703125" style="31" bestFit="1" customWidth="1"/>
    <col min="3586" max="3590" width="11" style="31" customWidth="1"/>
    <col min="3591" max="3839" width="9.140625" style="31"/>
    <col min="3840" max="3840" width="11.85546875" style="31" customWidth="1"/>
    <col min="3841" max="3841" width="39.5703125" style="31" bestFit="1" customWidth="1"/>
    <col min="3842" max="3846" width="11" style="31" customWidth="1"/>
    <col min="3847" max="4095" width="9.140625" style="31"/>
    <col min="4096" max="4096" width="11.85546875" style="31" customWidth="1"/>
    <col min="4097" max="4097" width="39.5703125" style="31" bestFit="1" customWidth="1"/>
    <col min="4098" max="4102" width="11" style="31" customWidth="1"/>
    <col min="4103" max="4351" width="9.140625" style="31"/>
    <col min="4352" max="4352" width="11.85546875" style="31" customWidth="1"/>
    <col min="4353" max="4353" width="39.5703125" style="31" bestFit="1" customWidth="1"/>
    <col min="4354" max="4358" width="11" style="31" customWidth="1"/>
    <col min="4359" max="4607" width="9.140625" style="31"/>
    <col min="4608" max="4608" width="11.85546875" style="31" customWidth="1"/>
    <col min="4609" max="4609" width="39.5703125" style="31" bestFit="1" customWidth="1"/>
    <col min="4610" max="4614" width="11" style="31" customWidth="1"/>
    <col min="4615" max="4863" width="9.140625" style="31"/>
    <col min="4864" max="4864" width="11.85546875" style="31" customWidth="1"/>
    <col min="4865" max="4865" width="39.5703125" style="31" bestFit="1" customWidth="1"/>
    <col min="4866" max="4870" width="11" style="31" customWidth="1"/>
    <col min="4871" max="5119" width="9.140625" style="31"/>
    <col min="5120" max="5120" width="11.85546875" style="31" customWidth="1"/>
    <col min="5121" max="5121" width="39.5703125" style="31" bestFit="1" customWidth="1"/>
    <col min="5122" max="5126" width="11" style="31" customWidth="1"/>
    <col min="5127" max="5375" width="9.140625" style="31"/>
    <col min="5376" max="5376" width="11.85546875" style="31" customWidth="1"/>
    <col min="5377" max="5377" width="39.5703125" style="31" bestFit="1" customWidth="1"/>
    <col min="5378" max="5382" width="11" style="31" customWidth="1"/>
    <col min="5383" max="5631" width="9.140625" style="31"/>
    <col min="5632" max="5632" width="11.85546875" style="31" customWidth="1"/>
    <col min="5633" max="5633" width="39.5703125" style="31" bestFit="1" customWidth="1"/>
    <col min="5634" max="5638" width="11" style="31" customWidth="1"/>
    <col min="5639" max="5887" width="9.140625" style="31"/>
    <col min="5888" max="5888" width="11.85546875" style="31" customWidth="1"/>
    <col min="5889" max="5889" width="39.5703125" style="31" bestFit="1" customWidth="1"/>
    <col min="5890" max="5894" width="11" style="31" customWidth="1"/>
    <col min="5895" max="6143" width="9.140625" style="31"/>
    <col min="6144" max="6144" width="11.85546875" style="31" customWidth="1"/>
    <col min="6145" max="6145" width="39.5703125" style="31" bestFit="1" customWidth="1"/>
    <col min="6146" max="6150" width="11" style="31" customWidth="1"/>
    <col min="6151" max="6399" width="9.140625" style="31"/>
    <col min="6400" max="6400" width="11.85546875" style="31" customWidth="1"/>
    <col min="6401" max="6401" width="39.5703125" style="31" bestFit="1" customWidth="1"/>
    <col min="6402" max="6406" width="11" style="31" customWidth="1"/>
    <col min="6407" max="6655" width="9.140625" style="31"/>
    <col min="6656" max="6656" width="11.85546875" style="31" customWidth="1"/>
    <col min="6657" max="6657" width="39.5703125" style="31" bestFit="1" customWidth="1"/>
    <col min="6658" max="6662" width="11" style="31" customWidth="1"/>
    <col min="6663" max="6911" width="9.140625" style="31"/>
    <col min="6912" max="6912" width="11.85546875" style="31" customWidth="1"/>
    <col min="6913" max="6913" width="39.5703125" style="31" bestFit="1" customWidth="1"/>
    <col min="6914" max="6918" width="11" style="31" customWidth="1"/>
    <col min="6919" max="7167" width="9.140625" style="31"/>
    <col min="7168" max="7168" width="11.85546875" style="31" customWidth="1"/>
    <col min="7169" max="7169" width="39.5703125" style="31" bestFit="1" customWidth="1"/>
    <col min="7170" max="7174" width="11" style="31" customWidth="1"/>
    <col min="7175" max="7423" width="9.140625" style="31"/>
    <col min="7424" max="7424" width="11.85546875" style="31" customWidth="1"/>
    <col min="7425" max="7425" width="39.5703125" style="31" bestFit="1" customWidth="1"/>
    <col min="7426" max="7430" width="11" style="31" customWidth="1"/>
    <col min="7431" max="7679" width="9.140625" style="31"/>
    <col min="7680" max="7680" width="11.85546875" style="31" customWidth="1"/>
    <col min="7681" max="7681" width="39.5703125" style="31" bestFit="1" customWidth="1"/>
    <col min="7682" max="7686" width="11" style="31" customWidth="1"/>
    <col min="7687" max="7935" width="9.140625" style="31"/>
    <col min="7936" max="7936" width="11.85546875" style="31" customWidth="1"/>
    <col min="7937" max="7937" width="39.5703125" style="31" bestFit="1" customWidth="1"/>
    <col min="7938" max="7942" width="11" style="31" customWidth="1"/>
    <col min="7943" max="8191" width="9.140625" style="31"/>
    <col min="8192" max="8192" width="11.85546875" style="31" customWidth="1"/>
    <col min="8193" max="8193" width="39.5703125" style="31" bestFit="1" customWidth="1"/>
    <col min="8194" max="8198" width="11" style="31" customWidth="1"/>
    <col min="8199" max="8447" width="9.140625" style="31"/>
    <col min="8448" max="8448" width="11.85546875" style="31" customWidth="1"/>
    <col min="8449" max="8449" width="39.5703125" style="31" bestFit="1" customWidth="1"/>
    <col min="8450" max="8454" width="11" style="31" customWidth="1"/>
    <col min="8455" max="8703" width="9.140625" style="31"/>
    <col min="8704" max="8704" width="11.85546875" style="31" customWidth="1"/>
    <col min="8705" max="8705" width="39.5703125" style="31" bestFit="1" customWidth="1"/>
    <col min="8706" max="8710" width="11" style="31" customWidth="1"/>
    <col min="8711" max="8959" width="9.140625" style="31"/>
    <col min="8960" max="8960" width="11.85546875" style="31" customWidth="1"/>
    <col min="8961" max="8961" width="39.5703125" style="31" bestFit="1" customWidth="1"/>
    <col min="8962" max="8966" width="11" style="31" customWidth="1"/>
    <col min="8967" max="9215" width="9.140625" style="31"/>
    <col min="9216" max="9216" width="11.85546875" style="31" customWidth="1"/>
    <col min="9217" max="9217" width="39.5703125" style="31" bestFit="1" customWidth="1"/>
    <col min="9218" max="9222" width="11" style="31" customWidth="1"/>
    <col min="9223" max="9471" width="9.140625" style="31"/>
    <col min="9472" max="9472" width="11.85546875" style="31" customWidth="1"/>
    <col min="9473" max="9473" width="39.5703125" style="31" bestFit="1" customWidth="1"/>
    <col min="9474" max="9478" width="11" style="31" customWidth="1"/>
    <col min="9479" max="9727" width="9.140625" style="31"/>
    <col min="9728" max="9728" width="11.85546875" style="31" customWidth="1"/>
    <col min="9729" max="9729" width="39.5703125" style="31" bestFit="1" customWidth="1"/>
    <col min="9730" max="9734" width="11" style="31" customWidth="1"/>
    <col min="9735" max="9983" width="9.140625" style="31"/>
    <col min="9984" max="9984" width="11.85546875" style="31" customWidth="1"/>
    <col min="9985" max="9985" width="39.5703125" style="31" bestFit="1" customWidth="1"/>
    <col min="9986" max="9990" width="11" style="31" customWidth="1"/>
    <col min="9991" max="10239" width="9.140625" style="31"/>
    <col min="10240" max="10240" width="11.85546875" style="31" customWidth="1"/>
    <col min="10241" max="10241" width="39.5703125" style="31" bestFit="1" customWidth="1"/>
    <col min="10242" max="10246" width="11" style="31" customWidth="1"/>
    <col min="10247" max="10495" width="9.140625" style="31"/>
    <col min="10496" max="10496" width="11.85546875" style="31" customWidth="1"/>
    <col min="10497" max="10497" width="39.5703125" style="31" bestFit="1" customWidth="1"/>
    <col min="10498" max="10502" width="11" style="31" customWidth="1"/>
    <col min="10503" max="10751" width="9.140625" style="31"/>
    <col min="10752" max="10752" width="11.85546875" style="31" customWidth="1"/>
    <col min="10753" max="10753" width="39.5703125" style="31" bestFit="1" customWidth="1"/>
    <col min="10754" max="10758" width="11" style="31" customWidth="1"/>
    <col min="10759" max="11007" width="9.140625" style="31"/>
    <col min="11008" max="11008" width="11.85546875" style="31" customWidth="1"/>
    <col min="11009" max="11009" width="39.5703125" style="31" bestFit="1" customWidth="1"/>
    <col min="11010" max="11014" width="11" style="31" customWidth="1"/>
    <col min="11015" max="11263" width="9.140625" style="31"/>
    <col min="11264" max="11264" width="11.85546875" style="31" customWidth="1"/>
    <col min="11265" max="11265" width="39.5703125" style="31" bestFit="1" customWidth="1"/>
    <col min="11266" max="11270" width="11" style="31" customWidth="1"/>
    <col min="11271" max="11519" width="9.140625" style="31"/>
    <col min="11520" max="11520" width="11.85546875" style="31" customWidth="1"/>
    <col min="11521" max="11521" width="39.5703125" style="31" bestFit="1" customWidth="1"/>
    <col min="11522" max="11526" width="11" style="31" customWidth="1"/>
    <col min="11527" max="11775" width="9.140625" style="31"/>
    <col min="11776" max="11776" width="11.85546875" style="31" customWidth="1"/>
    <col min="11777" max="11777" width="39.5703125" style="31" bestFit="1" customWidth="1"/>
    <col min="11778" max="11782" width="11" style="31" customWidth="1"/>
    <col min="11783" max="12031" width="9.140625" style="31"/>
    <col min="12032" max="12032" width="11.85546875" style="31" customWidth="1"/>
    <col min="12033" max="12033" width="39.5703125" style="31" bestFit="1" customWidth="1"/>
    <col min="12034" max="12038" width="11" style="31" customWidth="1"/>
    <col min="12039" max="12287" width="9.140625" style="31"/>
    <col min="12288" max="12288" width="11.85546875" style="31" customWidth="1"/>
    <col min="12289" max="12289" width="39.5703125" style="31" bestFit="1" customWidth="1"/>
    <col min="12290" max="12294" width="11" style="31" customWidth="1"/>
    <col min="12295" max="12543" width="9.140625" style="31"/>
    <col min="12544" max="12544" width="11.85546875" style="31" customWidth="1"/>
    <col min="12545" max="12545" width="39.5703125" style="31" bestFit="1" customWidth="1"/>
    <col min="12546" max="12550" width="11" style="31" customWidth="1"/>
    <col min="12551" max="12799" width="9.140625" style="31"/>
    <col min="12800" max="12800" width="11.85546875" style="31" customWidth="1"/>
    <col min="12801" max="12801" width="39.5703125" style="31" bestFit="1" customWidth="1"/>
    <col min="12802" max="12806" width="11" style="31" customWidth="1"/>
    <col min="12807" max="13055" width="9.140625" style="31"/>
    <col min="13056" max="13056" width="11.85546875" style="31" customWidth="1"/>
    <col min="13057" max="13057" width="39.5703125" style="31" bestFit="1" customWidth="1"/>
    <col min="13058" max="13062" width="11" style="31" customWidth="1"/>
    <col min="13063" max="13311" width="9.140625" style="31"/>
    <col min="13312" max="13312" width="11.85546875" style="31" customWidth="1"/>
    <col min="13313" max="13313" width="39.5703125" style="31" bestFit="1" customWidth="1"/>
    <col min="13314" max="13318" width="11" style="31" customWidth="1"/>
    <col min="13319" max="13567" width="9.140625" style="31"/>
    <col min="13568" max="13568" width="11.85546875" style="31" customWidth="1"/>
    <col min="13569" max="13569" width="39.5703125" style="31" bestFit="1" customWidth="1"/>
    <col min="13570" max="13574" width="11" style="31" customWidth="1"/>
    <col min="13575" max="13823" width="9.140625" style="31"/>
    <col min="13824" max="13824" width="11.85546875" style="31" customWidth="1"/>
    <col min="13825" max="13825" width="39.5703125" style="31" bestFit="1" customWidth="1"/>
    <col min="13826" max="13830" width="11" style="31" customWidth="1"/>
    <col min="13831" max="14079" width="9.140625" style="31"/>
    <col min="14080" max="14080" width="11.85546875" style="31" customWidth="1"/>
    <col min="14081" max="14081" width="39.5703125" style="31" bestFit="1" customWidth="1"/>
    <col min="14082" max="14086" width="11" style="31" customWidth="1"/>
    <col min="14087" max="14335" width="9.140625" style="31"/>
    <col min="14336" max="14336" width="11.85546875" style="31" customWidth="1"/>
    <col min="14337" max="14337" width="39.5703125" style="31" bestFit="1" customWidth="1"/>
    <col min="14338" max="14342" width="11" style="31" customWidth="1"/>
    <col min="14343" max="14591" width="9.140625" style="31"/>
    <col min="14592" max="14592" width="11.85546875" style="31" customWidth="1"/>
    <col min="14593" max="14593" width="39.5703125" style="31" bestFit="1" customWidth="1"/>
    <col min="14594" max="14598" width="11" style="31" customWidth="1"/>
    <col min="14599" max="14847" width="9.140625" style="31"/>
    <col min="14848" max="14848" width="11.85546875" style="31" customWidth="1"/>
    <col min="14849" max="14849" width="39.5703125" style="31" bestFit="1" customWidth="1"/>
    <col min="14850" max="14854" width="11" style="31" customWidth="1"/>
    <col min="14855" max="15103" width="9.140625" style="31"/>
    <col min="15104" max="15104" width="11.85546875" style="31" customWidth="1"/>
    <col min="15105" max="15105" width="39.5703125" style="31" bestFit="1" customWidth="1"/>
    <col min="15106" max="15110" width="11" style="31" customWidth="1"/>
    <col min="15111" max="15359" width="9.140625" style="31"/>
    <col min="15360" max="15360" width="11.85546875" style="31" customWidth="1"/>
    <col min="15361" max="15361" width="39.5703125" style="31" bestFit="1" customWidth="1"/>
    <col min="15362" max="15366" width="11" style="31" customWidth="1"/>
    <col min="15367" max="15615" width="9.140625" style="31"/>
    <col min="15616" max="15616" width="11.85546875" style="31" customWidth="1"/>
    <col min="15617" max="15617" width="39.5703125" style="31" bestFit="1" customWidth="1"/>
    <col min="15618" max="15622" width="11" style="31" customWidth="1"/>
    <col min="15623" max="15871" width="9.140625" style="31"/>
    <col min="15872" max="15872" width="11.85546875" style="31" customWidth="1"/>
    <col min="15873" max="15873" width="39.5703125" style="31" bestFit="1" customWidth="1"/>
    <col min="15874" max="15878" width="11" style="31" customWidth="1"/>
    <col min="15879" max="16127" width="9.140625" style="31"/>
    <col min="16128" max="16128" width="11.85546875" style="31" customWidth="1"/>
    <col min="16129" max="16129" width="39.5703125" style="31" bestFit="1" customWidth="1"/>
    <col min="16130" max="16134" width="11" style="31" customWidth="1"/>
    <col min="16135" max="16384" width="9.140625" style="31"/>
  </cols>
  <sheetData>
    <row r="1" spans="1:6" s="18" customFormat="1" ht="21" customHeight="1" thickBot="1">
      <c r="A1" s="15"/>
      <c r="B1" s="16"/>
      <c r="C1" s="17" t="s">
        <v>165</v>
      </c>
      <c r="D1" s="17" t="s">
        <v>165</v>
      </c>
      <c r="E1" s="17" t="s">
        <v>165</v>
      </c>
      <c r="F1" s="17"/>
    </row>
    <row r="2" spans="1:6" s="22" customFormat="1" ht="36">
      <c r="A2" s="19" t="s">
        <v>66</v>
      </c>
      <c r="B2" s="20" t="s">
        <v>67</v>
      </c>
      <c r="C2" s="21"/>
      <c r="D2" s="21"/>
      <c r="E2" s="21"/>
      <c r="F2" s="136"/>
    </row>
    <row r="3" spans="1:6" s="22" customFormat="1" ht="24.75" thickBot="1">
      <c r="A3" s="23" t="s">
        <v>68</v>
      </c>
      <c r="B3" s="24" t="s">
        <v>69</v>
      </c>
      <c r="C3" s="25"/>
      <c r="D3" s="25"/>
      <c r="E3" s="25"/>
      <c r="F3" s="136"/>
    </row>
    <row r="4" spans="1:6" s="28" customFormat="1" ht="15.95" customHeight="1" thickBot="1">
      <c r="A4" s="26"/>
      <c r="B4" s="26"/>
      <c r="C4" s="27"/>
      <c r="D4" s="27"/>
      <c r="E4" s="27"/>
      <c r="F4" s="27"/>
    </row>
    <row r="5" spans="1:6" ht="24.75" thickBot="1">
      <c r="A5" s="29" t="s">
        <v>70</v>
      </c>
      <c r="B5" s="30" t="s">
        <v>71</v>
      </c>
      <c r="C5" s="137" t="s">
        <v>166</v>
      </c>
      <c r="D5" s="137" t="s">
        <v>167</v>
      </c>
      <c r="E5" s="137" t="s">
        <v>168</v>
      </c>
      <c r="F5" s="138"/>
    </row>
    <row r="6" spans="1:6" s="35" customFormat="1" ht="12.95" customHeight="1" thickBot="1">
      <c r="A6" s="32">
        <v>1</v>
      </c>
      <c r="B6" s="33">
        <v>2</v>
      </c>
      <c r="C6" s="34">
        <v>3</v>
      </c>
      <c r="D6" s="34">
        <v>4</v>
      </c>
      <c r="E6" s="34">
        <v>5</v>
      </c>
      <c r="F6" s="139"/>
    </row>
    <row r="7" spans="1:6" s="35" customFormat="1" ht="15.95" customHeight="1" thickBot="1">
      <c r="A7" s="36"/>
      <c r="B7" s="37" t="s">
        <v>72</v>
      </c>
      <c r="C7" s="38"/>
      <c r="D7" s="38"/>
      <c r="E7" s="38"/>
      <c r="F7" s="140"/>
    </row>
    <row r="8" spans="1:6" s="41" customFormat="1" ht="12" customHeight="1" thickBot="1">
      <c r="A8" s="32" t="s">
        <v>73</v>
      </c>
      <c r="B8" s="39" t="s">
        <v>74</v>
      </c>
      <c r="C8" s="40">
        <f>SUM(C9:C18)</f>
        <v>3447</v>
      </c>
      <c r="D8" s="40">
        <f>SUM(D9:D18)</f>
        <v>3592</v>
      </c>
      <c r="E8" s="40">
        <f>SUM(E9:E18)</f>
        <v>2089</v>
      </c>
      <c r="F8" s="141"/>
    </row>
    <row r="9" spans="1:6" s="41" customFormat="1" ht="12" customHeight="1">
      <c r="A9" s="42" t="s">
        <v>75</v>
      </c>
      <c r="B9" s="43" t="s">
        <v>76</v>
      </c>
      <c r="C9" s="44"/>
      <c r="D9" s="44"/>
      <c r="E9" s="44"/>
      <c r="F9" s="142"/>
    </row>
    <row r="10" spans="1:6" s="41" customFormat="1" ht="12" customHeight="1">
      <c r="A10" s="45" t="s">
        <v>77</v>
      </c>
      <c r="B10" s="46" t="s">
        <v>15</v>
      </c>
      <c r="C10" s="47">
        <v>150</v>
      </c>
      <c r="D10" s="47">
        <v>162</v>
      </c>
      <c r="E10" s="47">
        <v>184</v>
      </c>
      <c r="F10" s="142"/>
    </row>
    <row r="11" spans="1:6" s="41" customFormat="1" ht="12" customHeight="1">
      <c r="A11" s="45" t="s">
        <v>78</v>
      </c>
      <c r="B11" s="46" t="s">
        <v>16</v>
      </c>
      <c r="C11" s="47">
        <v>2220</v>
      </c>
      <c r="D11" s="47">
        <v>2253</v>
      </c>
      <c r="E11" s="47">
        <v>1112</v>
      </c>
      <c r="F11" s="142"/>
    </row>
    <row r="12" spans="1:6" s="41" customFormat="1" ht="12" customHeight="1">
      <c r="A12" s="45" t="s">
        <v>79</v>
      </c>
      <c r="B12" s="46" t="s">
        <v>80</v>
      </c>
      <c r="C12" s="47"/>
      <c r="D12" s="47"/>
      <c r="E12" s="47"/>
      <c r="F12" s="142"/>
    </row>
    <row r="13" spans="1:6" s="41" customFormat="1" ht="12" customHeight="1">
      <c r="A13" s="45" t="s">
        <v>81</v>
      </c>
      <c r="B13" s="46" t="s">
        <v>82</v>
      </c>
      <c r="C13" s="47"/>
      <c r="D13" s="47"/>
      <c r="E13" s="47"/>
      <c r="F13" s="142"/>
    </row>
    <row r="14" spans="1:6" s="41" customFormat="1" ht="12" customHeight="1">
      <c r="A14" s="45" t="s">
        <v>83</v>
      </c>
      <c r="B14" s="46" t="s">
        <v>17</v>
      </c>
      <c r="C14" s="47">
        <v>645</v>
      </c>
      <c r="D14" s="47">
        <v>645</v>
      </c>
      <c r="E14" s="47">
        <v>341</v>
      </c>
      <c r="F14" s="142"/>
    </row>
    <row r="15" spans="1:6" s="41" customFormat="1" ht="12" customHeight="1">
      <c r="A15" s="45" t="s">
        <v>84</v>
      </c>
      <c r="B15" s="48" t="s">
        <v>85</v>
      </c>
      <c r="C15" s="47">
        <v>430</v>
      </c>
      <c r="D15" s="47">
        <v>430</v>
      </c>
      <c r="E15" s="47">
        <v>350</v>
      </c>
      <c r="F15" s="142"/>
    </row>
    <row r="16" spans="1:6" s="41" customFormat="1" ht="12" customHeight="1">
      <c r="A16" s="45" t="s">
        <v>86</v>
      </c>
      <c r="B16" s="46" t="s">
        <v>87</v>
      </c>
      <c r="C16" s="49"/>
      <c r="D16" s="49">
        <v>2</v>
      </c>
      <c r="E16" s="49">
        <v>3</v>
      </c>
      <c r="F16" s="142"/>
    </row>
    <row r="17" spans="1:6" s="50" customFormat="1" ht="12" customHeight="1">
      <c r="A17" s="45" t="s">
        <v>88</v>
      </c>
      <c r="B17" s="46" t="s">
        <v>89</v>
      </c>
      <c r="C17" s="47"/>
      <c r="D17" s="47">
        <v>98</v>
      </c>
      <c r="E17" s="47">
        <v>98</v>
      </c>
      <c r="F17" s="142"/>
    </row>
    <row r="18" spans="1:6" s="50" customFormat="1" ht="12" customHeight="1" thickBot="1">
      <c r="A18" s="45" t="s">
        <v>90</v>
      </c>
      <c r="B18" s="48" t="s">
        <v>91</v>
      </c>
      <c r="C18" s="51">
        <v>2</v>
      </c>
      <c r="D18" s="51">
        <v>2</v>
      </c>
      <c r="E18" s="51">
        <v>1</v>
      </c>
      <c r="F18" s="142"/>
    </row>
    <row r="19" spans="1:6" s="41" customFormat="1" ht="24" customHeight="1" thickBot="1">
      <c r="A19" s="32" t="s">
        <v>92</v>
      </c>
      <c r="B19" s="39" t="s">
        <v>93</v>
      </c>
      <c r="C19" s="40">
        <f>SUM(C20:C22)</f>
        <v>13589</v>
      </c>
      <c r="D19" s="40">
        <f>SUM(D20:D22)</f>
        <v>14718</v>
      </c>
      <c r="E19" s="40">
        <f>SUM(E20:E22)</f>
        <v>14718</v>
      </c>
      <c r="F19" s="141"/>
    </row>
    <row r="20" spans="1:6" s="50" customFormat="1" ht="12" customHeight="1">
      <c r="A20" s="45" t="s">
        <v>94</v>
      </c>
      <c r="B20" s="52" t="s">
        <v>95</v>
      </c>
      <c r="C20" s="47"/>
      <c r="D20" s="47"/>
      <c r="E20" s="47"/>
      <c r="F20" s="142"/>
    </row>
    <row r="21" spans="1:6" s="50" customFormat="1" ht="21" customHeight="1">
      <c r="A21" s="45" t="s">
        <v>96</v>
      </c>
      <c r="B21" s="46" t="s">
        <v>97</v>
      </c>
      <c r="C21" s="47"/>
      <c r="D21" s="47"/>
      <c r="E21" s="47"/>
      <c r="F21" s="142"/>
    </row>
    <row r="22" spans="1:6" s="50" customFormat="1" ht="21" customHeight="1">
      <c r="A22" s="45" t="s">
        <v>98</v>
      </c>
      <c r="B22" s="46" t="s">
        <v>99</v>
      </c>
      <c r="C22" s="47">
        <v>13589</v>
      </c>
      <c r="D22" s="47">
        <v>14718</v>
      </c>
      <c r="E22" s="47">
        <v>14718</v>
      </c>
      <c r="F22" s="142"/>
    </row>
    <row r="23" spans="1:6" s="50" customFormat="1" ht="12" customHeight="1" thickBot="1">
      <c r="A23" s="45" t="s">
        <v>100</v>
      </c>
      <c r="B23" s="46" t="s">
        <v>101</v>
      </c>
      <c r="C23" s="47"/>
      <c r="D23" s="47"/>
      <c r="E23" s="47"/>
      <c r="F23" s="142"/>
    </row>
    <row r="24" spans="1:6" s="50" customFormat="1" ht="12" customHeight="1" thickBot="1">
      <c r="A24" s="53" t="s">
        <v>102</v>
      </c>
      <c r="B24" s="54" t="s">
        <v>103</v>
      </c>
      <c r="C24" s="55">
        <v>50</v>
      </c>
      <c r="D24" s="55">
        <v>50</v>
      </c>
      <c r="E24" s="55">
        <v>5</v>
      </c>
      <c r="F24" s="143"/>
    </row>
    <row r="25" spans="1:6" s="50" customFormat="1" ht="21" customHeight="1" thickBot="1">
      <c r="A25" s="53" t="s">
        <v>104</v>
      </c>
      <c r="B25" s="54" t="s">
        <v>105</v>
      </c>
      <c r="C25" s="40">
        <f>+C26+C27</f>
        <v>0</v>
      </c>
      <c r="D25" s="40">
        <f>+D26+D27</f>
        <v>0</v>
      </c>
      <c r="E25" s="40">
        <f>+E26+E27</f>
        <v>0</v>
      </c>
      <c r="F25" s="141"/>
    </row>
    <row r="26" spans="1:6" s="50" customFormat="1" ht="20.25" customHeight="1">
      <c r="A26" s="56" t="s">
        <v>106</v>
      </c>
      <c r="B26" s="57" t="s">
        <v>97</v>
      </c>
      <c r="C26" s="58"/>
      <c r="D26" s="58"/>
      <c r="E26" s="58"/>
      <c r="F26" s="144"/>
    </row>
    <row r="27" spans="1:6" s="50" customFormat="1" ht="21.75" customHeight="1">
      <c r="A27" s="56" t="s">
        <v>107</v>
      </c>
      <c r="B27" s="59" t="s">
        <v>108</v>
      </c>
      <c r="C27" s="60"/>
      <c r="D27" s="60"/>
      <c r="E27" s="60"/>
      <c r="F27" s="144"/>
    </row>
    <row r="28" spans="1:6" s="50" customFormat="1" ht="12" customHeight="1" thickBot="1">
      <c r="A28" s="45" t="s">
        <v>109</v>
      </c>
      <c r="B28" s="61" t="s">
        <v>110</v>
      </c>
      <c r="C28" s="62"/>
      <c r="D28" s="62"/>
      <c r="E28" s="62"/>
      <c r="F28" s="144"/>
    </row>
    <row r="29" spans="1:6" s="50" customFormat="1" ht="12" customHeight="1" thickBot="1">
      <c r="A29" s="53" t="s">
        <v>111</v>
      </c>
      <c r="B29" s="54" t="s">
        <v>112</v>
      </c>
      <c r="C29" s="40">
        <f>+C30+C31+C32</f>
        <v>0</v>
      </c>
      <c r="D29" s="40">
        <f>+D30+D31+D32</f>
        <v>0</v>
      </c>
      <c r="E29" s="40">
        <f>+E30+E31+E32</f>
        <v>0</v>
      </c>
      <c r="F29" s="141"/>
    </row>
    <row r="30" spans="1:6" s="50" customFormat="1" ht="12" customHeight="1">
      <c r="A30" s="56" t="s">
        <v>113</v>
      </c>
      <c r="B30" s="57" t="s">
        <v>114</v>
      </c>
      <c r="C30" s="58"/>
      <c r="D30" s="58"/>
      <c r="E30" s="58"/>
      <c r="F30" s="144"/>
    </row>
    <row r="31" spans="1:6" s="50" customFormat="1" ht="12" customHeight="1">
      <c r="A31" s="56" t="s">
        <v>115</v>
      </c>
      <c r="B31" s="59" t="s">
        <v>116</v>
      </c>
      <c r="C31" s="60"/>
      <c r="D31" s="60"/>
      <c r="E31" s="60"/>
      <c r="F31" s="144"/>
    </row>
    <row r="32" spans="1:6" s="50" customFormat="1" ht="12" customHeight="1" thickBot="1">
      <c r="A32" s="45" t="s">
        <v>117</v>
      </c>
      <c r="B32" s="63" t="s">
        <v>118</v>
      </c>
      <c r="C32" s="62"/>
      <c r="D32" s="62"/>
      <c r="E32" s="62"/>
      <c r="F32" s="144"/>
    </row>
    <row r="33" spans="1:8" s="41" customFormat="1" ht="12" customHeight="1" thickBot="1">
      <c r="A33" s="53" t="s">
        <v>119</v>
      </c>
      <c r="B33" s="54" t="s">
        <v>120</v>
      </c>
      <c r="C33" s="55"/>
      <c r="D33" s="55"/>
      <c r="E33" s="55"/>
      <c r="F33" s="143"/>
    </row>
    <row r="34" spans="1:8" s="41" customFormat="1" ht="12" customHeight="1" thickBot="1">
      <c r="A34" s="53" t="s">
        <v>121</v>
      </c>
      <c r="B34" s="54" t="s">
        <v>122</v>
      </c>
      <c r="C34" s="64"/>
      <c r="D34" s="64"/>
      <c r="E34" s="64"/>
      <c r="F34" s="143"/>
    </row>
    <row r="35" spans="1:8" s="41" customFormat="1" ht="12" customHeight="1" thickBot="1">
      <c r="A35" s="32" t="s">
        <v>123</v>
      </c>
      <c r="B35" s="54" t="s">
        <v>124</v>
      </c>
      <c r="C35" s="65">
        <f>+C8+C19+C24+C25+C29+C33+C34</f>
        <v>17086</v>
      </c>
      <c r="D35" s="65">
        <f>+D8+D19+D24+D25+D29+D33+D34</f>
        <v>18360</v>
      </c>
      <c r="E35" s="65">
        <f>+E8+E19+E24+E25+E29+E33+E34</f>
        <v>16812</v>
      </c>
      <c r="F35" s="141"/>
    </row>
    <row r="36" spans="1:8" s="41" customFormat="1" ht="12" customHeight="1" thickBot="1">
      <c r="A36" s="66" t="s">
        <v>125</v>
      </c>
      <c r="B36" s="54" t="s">
        <v>126</v>
      </c>
      <c r="C36" s="65">
        <f>+C37+C38+C39</f>
        <v>119033</v>
      </c>
      <c r="D36" s="65">
        <f>+D37+D38+D39</f>
        <v>122683</v>
      </c>
      <c r="E36" s="65">
        <f>+E37+E38+E39</f>
        <v>122683</v>
      </c>
      <c r="F36" s="141"/>
    </row>
    <row r="37" spans="1:8" s="41" customFormat="1" ht="12" customHeight="1">
      <c r="A37" s="56" t="s">
        <v>127</v>
      </c>
      <c r="B37" s="57" t="s">
        <v>128</v>
      </c>
      <c r="C37" s="67">
        <v>1052</v>
      </c>
      <c r="D37" s="67">
        <v>1469</v>
      </c>
      <c r="E37" s="67">
        <v>1469</v>
      </c>
      <c r="F37" s="145"/>
    </row>
    <row r="38" spans="1:8" s="41" customFormat="1" ht="12" customHeight="1">
      <c r="A38" s="56" t="s">
        <v>129</v>
      </c>
      <c r="B38" s="59" t="s">
        <v>130</v>
      </c>
      <c r="C38" s="60"/>
      <c r="D38" s="60"/>
      <c r="E38" s="60"/>
      <c r="F38" s="144"/>
    </row>
    <row r="39" spans="1:8" s="50" customFormat="1" ht="23.25" customHeight="1" thickBot="1">
      <c r="A39" s="45" t="s">
        <v>131</v>
      </c>
      <c r="B39" s="63" t="s">
        <v>132</v>
      </c>
      <c r="C39" s="62">
        <v>117981</v>
      </c>
      <c r="D39" s="62">
        <v>121214</v>
      </c>
      <c r="E39" s="62">
        <v>121214</v>
      </c>
      <c r="F39" s="144"/>
    </row>
    <row r="40" spans="1:8" s="50" customFormat="1" ht="15" customHeight="1" thickBot="1">
      <c r="A40" s="66" t="s">
        <v>133</v>
      </c>
      <c r="B40" s="68" t="s">
        <v>134</v>
      </c>
      <c r="C40" s="69">
        <f>+C35+C36</f>
        <v>136119</v>
      </c>
      <c r="D40" s="69">
        <f>+D35+D36</f>
        <v>141043</v>
      </c>
      <c r="E40" s="69">
        <f>+E35+E36</f>
        <v>139495</v>
      </c>
      <c r="F40" s="72"/>
    </row>
    <row r="41" spans="1:8" s="50" customFormat="1" ht="15" customHeight="1">
      <c r="A41" s="70"/>
      <c r="B41" s="71"/>
      <c r="C41" s="72"/>
      <c r="D41" s="72"/>
      <c r="E41" s="72"/>
      <c r="F41" s="72"/>
    </row>
    <row r="42" spans="1:8" ht="15.75" thickBot="1">
      <c r="A42" s="73"/>
      <c r="B42" s="74"/>
      <c r="C42" s="75"/>
      <c r="D42" s="75"/>
      <c r="E42" s="75"/>
      <c r="F42" s="75"/>
    </row>
    <row r="43" spans="1:8" s="35" customFormat="1" ht="16.5" customHeight="1" thickBot="1">
      <c r="A43" s="76"/>
      <c r="B43" s="77" t="s">
        <v>135</v>
      </c>
      <c r="C43" s="69"/>
      <c r="D43" s="69"/>
      <c r="E43" s="69"/>
      <c r="F43" s="72"/>
    </row>
    <row r="44" spans="1:8" s="78" customFormat="1" ht="12" customHeight="1" thickBot="1">
      <c r="A44" s="53" t="s">
        <v>73</v>
      </c>
      <c r="B44" s="54" t="s">
        <v>136</v>
      </c>
      <c r="C44" s="40">
        <f>SUM(C45:C49)</f>
        <v>135189</v>
      </c>
      <c r="D44" s="40">
        <f>SUM(D45:D49)</f>
        <v>140146</v>
      </c>
      <c r="E44" s="40">
        <f>SUM(E45:E49)</f>
        <v>137300</v>
      </c>
      <c r="F44" s="141"/>
    </row>
    <row r="45" spans="1:8" ht="12" customHeight="1">
      <c r="A45" s="45" t="s">
        <v>75</v>
      </c>
      <c r="B45" s="52" t="s">
        <v>137</v>
      </c>
      <c r="C45" s="58">
        <v>84643</v>
      </c>
      <c r="D45" s="58">
        <v>87768</v>
      </c>
      <c r="E45" s="58">
        <v>86269</v>
      </c>
      <c r="F45" s="144"/>
      <c r="H45" s="133"/>
    </row>
    <row r="46" spans="1:8" ht="22.5">
      <c r="A46" s="45" t="s">
        <v>77</v>
      </c>
      <c r="B46" s="46" t="s">
        <v>138</v>
      </c>
      <c r="C46" s="79">
        <v>22723</v>
      </c>
      <c r="D46" s="79">
        <v>23337</v>
      </c>
      <c r="E46" s="79">
        <v>23337</v>
      </c>
      <c r="F46" s="144"/>
      <c r="H46" s="133"/>
    </row>
    <row r="47" spans="1:8" ht="12" customHeight="1">
      <c r="A47" s="45" t="s">
        <v>78</v>
      </c>
      <c r="B47" s="46" t="s">
        <v>139</v>
      </c>
      <c r="C47" s="80">
        <v>27823</v>
      </c>
      <c r="D47" s="80">
        <v>28759</v>
      </c>
      <c r="E47" s="80">
        <v>27413</v>
      </c>
      <c r="F47" s="145"/>
      <c r="H47" s="133"/>
    </row>
    <row r="48" spans="1:8" ht="12" customHeight="1">
      <c r="A48" s="45" t="s">
        <v>79</v>
      </c>
      <c r="B48" s="46" t="s">
        <v>140</v>
      </c>
      <c r="C48" s="79"/>
      <c r="D48" s="79"/>
      <c r="E48" s="79"/>
      <c r="F48" s="144"/>
    </row>
    <row r="49" spans="1:8" ht="12" customHeight="1" thickBot="1">
      <c r="A49" s="45" t="s">
        <v>81</v>
      </c>
      <c r="B49" s="46" t="s">
        <v>141</v>
      </c>
      <c r="C49" s="79"/>
      <c r="D49" s="79">
        <v>282</v>
      </c>
      <c r="E49" s="79">
        <v>281</v>
      </c>
      <c r="F49" s="144"/>
    </row>
    <row r="50" spans="1:8" ht="12" customHeight="1" thickBot="1">
      <c r="A50" s="53" t="s">
        <v>92</v>
      </c>
      <c r="B50" s="54" t="s">
        <v>142</v>
      </c>
      <c r="C50" s="40">
        <f>SUM(C51:C53)</f>
        <v>930</v>
      </c>
      <c r="D50" s="40">
        <f>SUM(D51:D53)</f>
        <v>897</v>
      </c>
      <c r="E50" s="40">
        <f>SUM(E51:E53)</f>
        <v>888</v>
      </c>
      <c r="F50" s="141"/>
    </row>
    <row r="51" spans="1:8" s="78" customFormat="1" ht="12" customHeight="1">
      <c r="A51" s="45" t="s">
        <v>94</v>
      </c>
      <c r="B51" s="52" t="s">
        <v>143</v>
      </c>
      <c r="C51" s="58">
        <v>930</v>
      </c>
      <c r="D51" s="58">
        <v>897</v>
      </c>
      <c r="E51" s="58">
        <v>888</v>
      </c>
      <c r="F51" s="144"/>
      <c r="H51" s="133"/>
    </row>
    <row r="52" spans="1:8" ht="12" customHeight="1">
      <c r="A52" s="45" t="s">
        <v>96</v>
      </c>
      <c r="B52" s="46" t="s">
        <v>144</v>
      </c>
      <c r="C52" s="79"/>
      <c r="D52" s="79"/>
      <c r="E52" s="79"/>
      <c r="F52" s="144"/>
    </row>
    <row r="53" spans="1:8" ht="12" customHeight="1">
      <c r="A53" s="45" t="s">
        <v>98</v>
      </c>
      <c r="B53" s="46" t="s">
        <v>145</v>
      </c>
      <c r="C53" s="79"/>
      <c r="D53" s="79"/>
      <c r="E53" s="79"/>
      <c r="F53" s="144"/>
    </row>
    <row r="54" spans="1:8" ht="21" customHeight="1" thickBot="1">
      <c r="A54" s="45" t="s">
        <v>100</v>
      </c>
      <c r="B54" s="46" t="s">
        <v>146</v>
      </c>
      <c r="C54" s="79"/>
      <c r="D54" s="79"/>
      <c r="E54" s="79"/>
      <c r="F54" s="144"/>
    </row>
    <row r="55" spans="1:8" ht="15" customHeight="1" thickBot="1">
      <c r="A55" s="53" t="s">
        <v>102</v>
      </c>
      <c r="B55" s="81" t="s">
        <v>147</v>
      </c>
      <c r="C55" s="82">
        <f>+C44+C50</f>
        <v>136119</v>
      </c>
      <c r="D55" s="82">
        <f>+D44+D50</f>
        <v>141043</v>
      </c>
      <c r="E55" s="82">
        <f>+E44+E50</f>
        <v>138188</v>
      </c>
      <c r="F55" s="72"/>
    </row>
    <row r="56" spans="1:8" ht="15.75" thickBot="1">
      <c r="C56" s="84"/>
      <c r="D56" s="84"/>
      <c r="E56" s="84"/>
      <c r="F56" s="84"/>
    </row>
    <row r="57" spans="1:8" ht="15" customHeight="1" thickBot="1">
      <c r="A57" s="85" t="s">
        <v>148</v>
      </c>
      <c r="B57" s="86"/>
      <c r="C57" s="87">
        <v>30</v>
      </c>
      <c r="D57" s="87">
        <v>30</v>
      </c>
      <c r="E57" s="87">
        <v>30</v>
      </c>
      <c r="F57" s="146"/>
    </row>
    <row r="58" spans="1:8" ht="14.25" customHeight="1" thickBot="1">
      <c r="A58" s="85" t="s">
        <v>149</v>
      </c>
      <c r="B58" s="86"/>
      <c r="C58" s="87"/>
      <c r="D58" s="87"/>
      <c r="E58" s="87"/>
      <c r="F58" s="146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6"/>
  <sheetViews>
    <sheetView topLeftCell="E7" zoomScale="80" zoomScaleNormal="80" zoomScaleSheetLayoutView="100" workbookViewId="0">
      <selection activeCell="Q41" sqref="Q41"/>
    </sheetView>
  </sheetViews>
  <sheetFormatPr defaultColWidth="8.85546875" defaultRowHeight="15"/>
  <cols>
    <col min="1" max="1" width="38.5703125" style="1" customWidth="1"/>
    <col min="2" max="3" width="8.85546875" style="1" customWidth="1"/>
    <col min="4" max="4" width="10" style="1" customWidth="1"/>
    <col min="5" max="6" width="10.7109375" style="1" customWidth="1"/>
    <col min="7" max="7" width="11.7109375" style="1" customWidth="1"/>
    <col min="8" max="8" width="10.85546875" style="1" customWidth="1"/>
    <col min="9" max="9" width="10.7109375" style="1" customWidth="1"/>
    <col min="10" max="10" width="11.28515625" style="1" customWidth="1"/>
    <col min="11" max="11" width="11.140625" style="1" customWidth="1"/>
    <col min="12" max="12" width="10.42578125" style="1" customWidth="1"/>
    <col min="13" max="13" width="12" style="1" bestFit="1" customWidth="1"/>
    <col min="14" max="17" width="10.85546875" style="1" bestFit="1" customWidth="1"/>
    <col min="18" max="18" width="10.85546875" style="1" customWidth="1"/>
    <col min="19" max="19" width="8.85546875" style="1"/>
    <col min="20" max="20" width="12" style="1" bestFit="1" customWidth="1"/>
    <col min="21" max="21" width="9.140625" style="3" customWidth="1"/>
    <col min="22" max="43" width="8.85546875" style="3"/>
    <col min="44" max="16384" width="8.85546875" style="1"/>
  </cols>
  <sheetData>
    <row r="1" spans="1:43" s="116" customFormat="1" ht="49.5" customHeight="1">
      <c r="A1" s="117" t="s">
        <v>42</v>
      </c>
      <c r="B1" s="117" t="s">
        <v>7</v>
      </c>
      <c r="C1" s="117" t="s">
        <v>43</v>
      </c>
      <c r="D1" s="117" t="s">
        <v>150</v>
      </c>
      <c r="E1" s="117" t="s">
        <v>151</v>
      </c>
      <c r="F1" s="117" t="s">
        <v>152</v>
      </c>
      <c r="G1" s="117" t="s">
        <v>0</v>
      </c>
      <c r="H1" s="117" t="s">
        <v>4</v>
      </c>
      <c r="I1" s="117" t="s">
        <v>5</v>
      </c>
      <c r="J1" s="117" t="s">
        <v>6</v>
      </c>
      <c r="K1" s="117" t="s">
        <v>44</v>
      </c>
      <c r="L1" s="117" t="s">
        <v>45</v>
      </c>
      <c r="M1" s="117" t="s">
        <v>1</v>
      </c>
      <c r="N1" s="117" t="s">
        <v>2</v>
      </c>
      <c r="O1" s="117" t="s">
        <v>3</v>
      </c>
      <c r="P1" s="117" t="s">
        <v>46</v>
      </c>
      <c r="Q1" s="117" t="s">
        <v>47</v>
      </c>
      <c r="R1" s="117" t="s">
        <v>172</v>
      </c>
      <c r="S1" s="117" t="s">
        <v>48</v>
      </c>
      <c r="T1" s="117" t="s">
        <v>12</v>
      </c>
      <c r="U1" s="129"/>
      <c r="V1" s="117" t="s">
        <v>4</v>
      </c>
      <c r="W1" s="117" t="s">
        <v>5</v>
      </c>
      <c r="X1" s="117" t="s">
        <v>6</v>
      </c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3" s="88" customFormat="1">
      <c r="A2" s="95" t="s">
        <v>22</v>
      </c>
      <c r="B2" s="95">
        <v>1</v>
      </c>
      <c r="C2" s="96">
        <v>544072</v>
      </c>
      <c r="D2" s="96">
        <v>221575</v>
      </c>
      <c r="E2" s="96">
        <v>6168601</v>
      </c>
      <c r="F2" s="96">
        <f t="shared" ref="F2:F9" si="0">E2*0.27+57880+10710</f>
        <v>1734112.27</v>
      </c>
      <c r="G2" s="96">
        <f>C2+D2+E2+F2</f>
        <v>8668360.2699999996</v>
      </c>
      <c r="H2" s="97">
        <v>0.9</v>
      </c>
      <c r="I2" s="97">
        <v>0.05</v>
      </c>
      <c r="J2" s="97">
        <v>0.05</v>
      </c>
      <c r="K2" s="97"/>
      <c r="L2" s="97"/>
      <c r="M2" s="96">
        <f>G2*H2</f>
        <v>7801524.2429999998</v>
      </c>
      <c r="N2" s="96">
        <f>G2*I2</f>
        <v>433418.0135</v>
      </c>
      <c r="O2" s="96">
        <f>G2*J2</f>
        <v>433418.0135</v>
      </c>
      <c r="P2" s="96"/>
      <c r="Q2" s="96"/>
      <c r="R2" s="96"/>
      <c r="S2" s="95"/>
      <c r="T2" s="98">
        <f>SUM(M2:S2)</f>
        <v>8668360.2699999996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</row>
    <row r="3" spans="1:43" s="88" customFormat="1">
      <c r="A3" s="95" t="s">
        <v>23</v>
      </c>
      <c r="B3" s="95">
        <v>1</v>
      </c>
      <c r="C3" s="96">
        <v>288258</v>
      </c>
      <c r="D3" s="96">
        <v>192120</v>
      </c>
      <c r="E3" s="96">
        <v>5898655</v>
      </c>
      <c r="F3" s="96">
        <f t="shared" si="0"/>
        <v>1661226.85</v>
      </c>
      <c r="G3" s="96">
        <f t="shared" ref="G3:G24" si="1">C3+D3+E3+F3</f>
        <v>8040259.8499999996</v>
      </c>
      <c r="H3" s="97">
        <v>0.3</v>
      </c>
      <c r="I3" s="97">
        <v>0.35</v>
      </c>
      <c r="J3" s="97">
        <v>0.35</v>
      </c>
      <c r="K3" s="97"/>
      <c r="L3" s="97"/>
      <c r="M3" s="96">
        <f t="shared" ref="M3:M24" si="2">G3*H3</f>
        <v>2412077.9549999996</v>
      </c>
      <c r="N3" s="96">
        <f t="shared" ref="N3:N24" si="3">G3*I3</f>
        <v>2814090.9474999998</v>
      </c>
      <c r="O3" s="96">
        <f t="shared" ref="O3:O24" si="4">G3*J3</f>
        <v>2814090.9474999998</v>
      </c>
      <c r="P3" s="96"/>
      <c r="Q3" s="96"/>
      <c r="R3" s="96"/>
      <c r="S3" s="95"/>
      <c r="T3" s="98">
        <f t="shared" ref="T3:T24" si="5">SUM(M3:S3)</f>
        <v>8040259.8499999996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3" s="88" customFormat="1">
      <c r="A4" s="99" t="s">
        <v>24</v>
      </c>
      <c r="B4" s="95">
        <v>1</v>
      </c>
      <c r="C4" s="96">
        <v>12000</v>
      </c>
      <c r="D4" s="96">
        <v>192120</v>
      </c>
      <c r="E4" s="96">
        <v>2104699</v>
      </c>
      <c r="F4" s="96">
        <f t="shared" si="0"/>
        <v>636858.73</v>
      </c>
      <c r="G4" s="96">
        <f t="shared" si="1"/>
        <v>2945677.73</v>
      </c>
      <c r="H4" s="100">
        <v>1</v>
      </c>
      <c r="I4" s="100"/>
      <c r="J4" s="100"/>
      <c r="K4" s="97"/>
      <c r="L4" s="97"/>
      <c r="M4" s="96">
        <f t="shared" si="2"/>
        <v>2945677.73</v>
      </c>
      <c r="N4" s="96">
        <f t="shared" si="3"/>
        <v>0</v>
      </c>
      <c r="O4" s="96">
        <f t="shared" si="4"/>
        <v>0</v>
      </c>
      <c r="P4" s="96"/>
      <c r="Q4" s="96"/>
      <c r="R4" s="96"/>
      <c r="S4" s="95"/>
      <c r="T4" s="98">
        <f t="shared" si="5"/>
        <v>2945677.73</v>
      </c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</row>
    <row r="5" spans="1:43" s="88" customFormat="1">
      <c r="A5" s="95" t="s">
        <v>25</v>
      </c>
      <c r="B5" s="95">
        <v>1</v>
      </c>
      <c r="C5" s="96">
        <v>12000</v>
      </c>
      <c r="D5" s="96">
        <v>192120</v>
      </c>
      <c r="E5" s="96">
        <v>2295585</v>
      </c>
      <c r="F5" s="96">
        <f t="shared" si="0"/>
        <v>688397.95000000007</v>
      </c>
      <c r="G5" s="96">
        <f t="shared" si="1"/>
        <v>3188102.95</v>
      </c>
      <c r="H5" s="97">
        <v>0.95</v>
      </c>
      <c r="I5" s="100"/>
      <c r="J5" s="100">
        <v>0.05</v>
      </c>
      <c r="K5" s="97"/>
      <c r="L5" s="97"/>
      <c r="M5" s="96">
        <f t="shared" si="2"/>
        <v>3028697.8025000002</v>
      </c>
      <c r="N5" s="96">
        <f t="shared" si="3"/>
        <v>0</v>
      </c>
      <c r="O5" s="96">
        <f t="shared" si="4"/>
        <v>159405.14750000002</v>
      </c>
      <c r="P5" s="96"/>
      <c r="Q5" s="96"/>
      <c r="R5" s="96"/>
      <c r="S5" s="95"/>
      <c r="T5" s="98">
        <f t="shared" si="5"/>
        <v>3188102.95</v>
      </c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</row>
    <row r="6" spans="1:43" s="88" customFormat="1">
      <c r="A6" s="95" t="s">
        <v>26</v>
      </c>
      <c r="B6" s="95">
        <v>1</v>
      </c>
      <c r="C6" s="96">
        <v>12000</v>
      </c>
      <c r="D6" s="96">
        <v>192120</v>
      </c>
      <c r="E6" s="96">
        <v>1752800</v>
      </c>
      <c r="F6" s="96">
        <f t="shared" si="0"/>
        <v>541846</v>
      </c>
      <c r="G6" s="96">
        <f t="shared" si="1"/>
        <v>2498766</v>
      </c>
      <c r="H6" s="97">
        <v>1</v>
      </c>
      <c r="I6" s="100"/>
      <c r="J6" s="97"/>
      <c r="K6" s="97"/>
      <c r="L6" s="97"/>
      <c r="M6" s="96">
        <f t="shared" si="2"/>
        <v>2498766</v>
      </c>
      <c r="N6" s="96">
        <f t="shared" si="3"/>
        <v>0</v>
      </c>
      <c r="O6" s="96">
        <f t="shared" si="4"/>
        <v>0</v>
      </c>
      <c r="P6" s="96"/>
      <c r="Q6" s="96"/>
      <c r="R6" s="96"/>
      <c r="S6" s="95"/>
      <c r="T6" s="98">
        <f t="shared" si="5"/>
        <v>2498766</v>
      </c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</row>
    <row r="7" spans="1:43" s="88" customFormat="1">
      <c r="A7" s="101" t="s">
        <v>41</v>
      </c>
      <c r="B7" s="95">
        <v>1</v>
      </c>
      <c r="C7" s="96">
        <v>12000</v>
      </c>
      <c r="D7" s="96">
        <v>192120</v>
      </c>
      <c r="E7" s="96">
        <v>2649699</v>
      </c>
      <c r="F7" s="96">
        <f t="shared" si="0"/>
        <v>784008.7300000001</v>
      </c>
      <c r="G7" s="96">
        <f t="shared" si="1"/>
        <v>3637827.73</v>
      </c>
      <c r="H7" s="97">
        <v>1</v>
      </c>
      <c r="I7" s="100"/>
      <c r="J7" s="97"/>
      <c r="K7" s="97"/>
      <c r="L7" s="97"/>
      <c r="M7" s="96">
        <f t="shared" si="2"/>
        <v>3637827.73</v>
      </c>
      <c r="N7" s="96">
        <f t="shared" si="3"/>
        <v>0</v>
      </c>
      <c r="O7" s="96">
        <f t="shared" si="4"/>
        <v>0</v>
      </c>
      <c r="P7" s="96"/>
      <c r="Q7" s="96"/>
      <c r="R7" s="96"/>
      <c r="S7" s="95"/>
      <c r="T7" s="98">
        <f t="shared" si="5"/>
        <v>3637827.73</v>
      </c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</row>
    <row r="8" spans="1:43" s="88" customFormat="1">
      <c r="A8" s="101" t="s">
        <v>153</v>
      </c>
      <c r="B8" s="95">
        <v>1</v>
      </c>
      <c r="C8" s="96">
        <v>12000</v>
      </c>
      <c r="D8" s="96">
        <v>178610</v>
      </c>
      <c r="E8" s="96">
        <v>2014521</v>
      </c>
      <c r="F8" s="96">
        <f t="shared" si="0"/>
        <v>612510.67000000004</v>
      </c>
      <c r="G8" s="96">
        <f t="shared" si="1"/>
        <v>2817641.67</v>
      </c>
      <c r="H8" s="97">
        <v>1</v>
      </c>
      <c r="I8" s="100"/>
      <c r="J8" s="97"/>
      <c r="K8" s="97"/>
      <c r="L8" s="97"/>
      <c r="M8" s="96">
        <f t="shared" si="2"/>
        <v>2817641.67</v>
      </c>
      <c r="N8" s="96">
        <f t="shared" si="3"/>
        <v>0</v>
      </c>
      <c r="O8" s="96">
        <f t="shared" si="4"/>
        <v>0</v>
      </c>
      <c r="P8" s="96"/>
      <c r="Q8" s="96"/>
      <c r="R8" s="96"/>
      <c r="S8" s="95"/>
      <c r="T8" s="98">
        <f t="shared" si="5"/>
        <v>2817641.67</v>
      </c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</row>
    <row r="9" spans="1:43" s="88" customFormat="1">
      <c r="A9" s="95" t="s">
        <v>34</v>
      </c>
      <c r="B9" s="95">
        <v>1</v>
      </c>
      <c r="C9" s="96">
        <v>12000</v>
      </c>
      <c r="D9" s="96">
        <v>192120</v>
      </c>
      <c r="E9" s="96">
        <v>1797402</v>
      </c>
      <c r="F9" s="96">
        <f t="shared" si="0"/>
        <v>553888.54</v>
      </c>
      <c r="G9" s="96">
        <f t="shared" si="1"/>
        <v>2555410.54</v>
      </c>
      <c r="H9" s="100">
        <v>1</v>
      </c>
      <c r="I9" s="100"/>
      <c r="J9" s="100"/>
      <c r="K9" s="100"/>
      <c r="L9" s="100"/>
      <c r="M9" s="96">
        <f t="shared" si="2"/>
        <v>2555410.54</v>
      </c>
      <c r="N9" s="96">
        <f t="shared" si="3"/>
        <v>0</v>
      </c>
      <c r="O9" s="96">
        <f t="shared" si="4"/>
        <v>0</v>
      </c>
      <c r="P9" s="102"/>
      <c r="Q9" s="102"/>
      <c r="R9" s="102"/>
      <c r="S9" s="95"/>
      <c r="T9" s="98">
        <f t="shared" si="5"/>
        <v>2555410.54</v>
      </c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</row>
    <row r="10" spans="1:43" s="88" customFormat="1">
      <c r="A10" s="95" t="s">
        <v>35</v>
      </c>
      <c r="B10" s="95">
        <v>2</v>
      </c>
      <c r="C10" s="96">
        <v>47190</v>
      </c>
      <c r="D10" s="96">
        <v>384240</v>
      </c>
      <c r="E10" s="96">
        <v>4110700</v>
      </c>
      <c r="F10" s="96">
        <f>E10*0.27+(2*57880)+21420</f>
        <v>1247069</v>
      </c>
      <c r="G10" s="96">
        <f t="shared" si="1"/>
        <v>5789199</v>
      </c>
      <c r="H10" s="100">
        <v>1</v>
      </c>
      <c r="I10" s="100"/>
      <c r="J10" s="100"/>
      <c r="K10" s="100"/>
      <c r="L10" s="99"/>
      <c r="M10" s="96">
        <f t="shared" si="2"/>
        <v>5789199</v>
      </c>
      <c r="N10" s="96">
        <f t="shared" si="3"/>
        <v>0</v>
      </c>
      <c r="O10" s="96">
        <f t="shared" si="4"/>
        <v>0</v>
      </c>
      <c r="P10" s="102"/>
      <c r="Q10" s="102"/>
      <c r="R10" s="102"/>
      <c r="S10" s="95"/>
      <c r="T10" s="98">
        <f t="shared" si="5"/>
        <v>5789199</v>
      </c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</row>
    <row r="11" spans="1:43" s="88" customFormat="1">
      <c r="A11" s="103" t="s">
        <v>51</v>
      </c>
      <c r="B11" s="95">
        <v>2</v>
      </c>
      <c r="C11" s="96">
        <v>24000</v>
      </c>
      <c r="D11" s="96">
        <v>370730</v>
      </c>
      <c r="E11" s="96">
        <v>3473746</v>
      </c>
      <c r="F11" s="96">
        <f>E11*0.27+(2*57880)+21420</f>
        <v>1075091.42</v>
      </c>
      <c r="G11" s="96">
        <f t="shared" si="1"/>
        <v>4943567.42</v>
      </c>
      <c r="H11" s="100">
        <v>1</v>
      </c>
      <c r="I11" s="100"/>
      <c r="J11" s="100"/>
      <c r="K11" s="100"/>
      <c r="L11" s="100"/>
      <c r="M11" s="96">
        <f t="shared" si="2"/>
        <v>4943567.42</v>
      </c>
      <c r="N11" s="96">
        <f t="shared" si="3"/>
        <v>0</v>
      </c>
      <c r="O11" s="96">
        <f t="shared" si="4"/>
        <v>0</v>
      </c>
      <c r="P11" s="104"/>
      <c r="Q11" s="104"/>
      <c r="R11" s="104"/>
      <c r="S11" s="95"/>
      <c r="T11" s="98">
        <f t="shared" si="5"/>
        <v>4943567.42</v>
      </c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</row>
    <row r="12" spans="1:43" s="88" customFormat="1">
      <c r="A12" s="95" t="s">
        <v>49</v>
      </c>
      <c r="B12" s="95">
        <v>1</v>
      </c>
      <c r="C12" s="96">
        <v>12000</v>
      </c>
      <c r="D12" s="96">
        <v>192120</v>
      </c>
      <c r="E12" s="96">
        <v>2492000</v>
      </c>
      <c r="F12" s="96">
        <f>E12*0.27+57880+10710</f>
        <v>741430</v>
      </c>
      <c r="G12" s="96">
        <f t="shared" si="1"/>
        <v>3437550</v>
      </c>
      <c r="H12" s="97"/>
      <c r="I12" s="97">
        <v>1</v>
      </c>
      <c r="J12" s="97"/>
      <c r="K12" s="97"/>
      <c r="L12" s="97"/>
      <c r="M12" s="96">
        <f t="shared" si="2"/>
        <v>0</v>
      </c>
      <c r="N12" s="96">
        <f t="shared" si="3"/>
        <v>3437550</v>
      </c>
      <c r="O12" s="96">
        <f t="shared" si="4"/>
        <v>0</v>
      </c>
      <c r="P12" s="96"/>
      <c r="Q12" s="96"/>
      <c r="R12" s="96"/>
      <c r="S12" s="95"/>
      <c r="T12" s="98">
        <f t="shared" si="5"/>
        <v>3437550</v>
      </c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</row>
    <row r="13" spans="1:43" s="88" customFormat="1">
      <c r="A13" s="95" t="s">
        <v>50</v>
      </c>
      <c r="B13" s="95">
        <v>1</v>
      </c>
      <c r="C13" s="102">
        <v>195284</v>
      </c>
      <c r="D13" s="96">
        <v>192120</v>
      </c>
      <c r="E13" s="96">
        <v>2071000</v>
      </c>
      <c r="F13" s="96">
        <f>E13*0.27+57880+10710</f>
        <v>627760</v>
      </c>
      <c r="G13" s="96">
        <f t="shared" si="1"/>
        <v>3086164</v>
      </c>
      <c r="H13" s="97"/>
      <c r="I13" s="97"/>
      <c r="J13" s="97">
        <v>1</v>
      </c>
      <c r="K13" s="97"/>
      <c r="L13" s="97"/>
      <c r="M13" s="96">
        <f t="shared" si="2"/>
        <v>0</v>
      </c>
      <c r="N13" s="96">
        <f t="shared" si="3"/>
        <v>0</v>
      </c>
      <c r="O13" s="96">
        <f t="shared" si="4"/>
        <v>3086164</v>
      </c>
      <c r="P13" s="96"/>
      <c r="Q13" s="96"/>
      <c r="R13" s="96"/>
      <c r="S13" s="95"/>
      <c r="T13" s="98">
        <f t="shared" si="5"/>
        <v>3086164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</row>
    <row r="14" spans="1:43" s="88" customFormat="1">
      <c r="A14" s="99" t="s">
        <v>27</v>
      </c>
      <c r="B14" s="95">
        <v>1</v>
      </c>
      <c r="C14" s="96">
        <v>13928</v>
      </c>
      <c r="D14" s="96">
        <v>192610</v>
      </c>
      <c r="E14" s="96">
        <v>2041106</v>
      </c>
      <c r="F14" s="96">
        <f>E14*0.27+57880+10710</f>
        <v>619688.62</v>
      </c>
      <c r="G14" s="96">
        <f t="shared" si="1"/>
        <v>2867332.62</v>
      </c>
      <c r="H14" s="97">
        <v>0.4</v>
      </c>
      <c r="I14" s="100">
        <v>0.6</v>
      </c>
      <c r="J14" s="97"/>
      <c r="K14" s="97"/>
      <c r="L14" s="97"/>
      <c r="M14" s="96">
        <f t="shared" si="2"/>
        <v>1146933.0480000002</v>
      </c>
      <c r="N14" s="96">
        <f t="shared" si="3"/>
        <v>1720399.5719999999</v>
      </c>
      <c r="O14" s="96">
        <f t="shared" si="4"/>
        <v>0</v>
      </c>
      <c r="P14" s="96"/>
      <c r="Q14" s="96"/>
      <c r="R14" s="96"/>
      <c r="S14" s="95"/>
      <c r="T14" s="98">
        <f t="shared" si="5"/>
        <v>2867332.62</v>
      </c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</row>
    <row r="15" spans="1:43" s="88" customFormat="1">
      <c r="A15" s="95" t="s">
        <v>28</v>
      </c>
      <c r="B15" s="95">
        <v>1</v>
      </c>
      <c r="C15" s="102">
        <v>195698</v>
      </c>
      <c r="D15" s="96">
        <v>192610</v>
      </c>
      <c r="E15" s="96">
        <v>2077527</v>
      </c>
      <c r="F15" s="96">
        <f>E15*0.27+57880+10710</f>
        <v>629522.29</v>
      </c>
      <c r="G15" s="96">
        <f t="shared" si="1"/>
        <v>3095357.29</v>
      </c>
      <c r="H15" s="100">
        <v>0.5</v>
      </c>
      <c r="I15" s="100"/>
      <c r="J15" s="100">
        <v>0.5</v>
      </c>
      <c r="K15" s="100"/>
      <c r="L15" s="100"/>
      <c r="M15" s="96">
        <f t="shared" si="2"/>
        <v>1547678.645</v>
      </c>
      <c r="N15" s="96">
        <f t="shared" si="3"/>
        <v>0</v>
      </c>
      <c r="O15" s="96">
        <f t="shared" si="4"/>
        <v>1547678.645</v>
      </c>
      <c r="P15" s="96"/>
      <c r="Q15" s="96"/>
      <c r="R15" s="96"/>
      <c r="S15" s="95"/>
      <c r="T15" s="98">
        <f t="shared" si="5"/>
        <v>3095357.29</v>
      </c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</row>
    <row r="16" spans="1:43" s="88" customFormat="1">
      <c r="A16" s="103" t="s">
        <v>29</v>
      </c>
      <c r="B16" s="95">
        <v>5</v>
      </c>
      <c r="C16" s="96">
        <v>317726</v>
      </c>
      <c r="D16" s="96">
        <v>1015510</v>
      </c>
      <c r="E16" s="96">
        <v>16153238</v>
      </c>
      <c r="F16" s="96">
        <v>4845012</v>
      </c>
      <c r="G16" s="96">
        <f t="shared" si="1"/>
        <v>22331486</v>
      </c>
      <c r="H16" s="100">
        <v>1</v>
      </c>
      <c r="I16" s="100"/>
      <c r="J16" s="100"/>
      <c r="K16" s="100"/>
      <c r="L16" s="100"/>
      <c r="M16" s="96">
        <f t="shared" si="2"/>
        <v>22331486</v>
      </c>
      <c r="N16" s="96">
        <f t="shared" si="3"/>
        <v>0</v>
      </c>
      <c r="O16" s="96">
        <f t="shared" si="4"/>
        <v>0</v>
      </c>
      <c r="P16" s="96"/>
      <c r="Q16" s="96"/>
      <c r="R16" s="96"/>
      <c r="S16" s="95"/>
      <c r="T16" s="98">
        <f t="shared" si="5"/>
        <v>22331486</v>
      </c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</row>
    <row r="17" spans="1:43" s="88" customFormat="1">
      <c r="A17" s="95" t="s">
        <v>30</v>
      </c>
      <c r="B17" s="95">
        <v>1</v>
      </c>
      <c r="C17" s="102">
        <v>55382</v>
      </c>
      <c r="D17" s="96">
        <v>192120</v>
      </c>
      <c r="E17" s="96">
        <v>2695833</v>
      </c>
      <c r="F17" s="96">
        <f>E17*0.27+57880+10710</f>
        <v>796464.91</v>
      </c>
      <c r="G17" s="96">
        <f t="shared" si="1"/>
        <v>3739799.91</v>
      </c>
      <c r="H17" s="100"/>
      <c r="I17" s="100"/>
      <c r="J17" s="100"/>
      <c r="K17" s="100">
        <v>1</v>
      </c>
      <c r="L17" s="100"/>
      <c r="M17" s="96">
        <f t="shared" si="2"/>
        <v>0</v>
      </c>
      <c r="N17" s="96">
        <f t="shared" si="3"/>
        <v>0</v>
      </c>
      <c r="O17" s="96">
        <f t="shared" si="4"/>
        <v>0</v>
      </c>
      <c r="P17" s="96">
        <f>G17*K17</f>
        <v>3739799.91</v>
      </c>
      <c r="Q17" s="96"/>
      <c r="R17" s="96"/>
      <c r="S17" s="95"/>
      <c r="T17" s="98">
        <f t="shared" si="5"/>
        <v>3739799.91</v>
      </c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</row>
    <row r="18" spans="1:43" s="88" customFormat="1">
      <c r="A18" s="95" t="s">
        <v>31</v>
      </c>
      <c r="B18" s="95">
        <v>1</v>
      </c>
      <c r="C18" s="96">
        <v>12000</v>
      </c>
      <c r="D18" s="96">
        <v>192120</v>
      </c>
      <c r="E18" s="96">
        <v>1746562</v>
      </c>
      <c r="F18" s="96">
        <f>E18*0.27+57880+10710</f>
        <v>540161.74</v>
      </c>
      <c r="G18" s="96">
        <f t="shared" si="1"/>
        <v>2490843.7400000002</v>
      </c>
      <c r="H18" s="100"/>
      <c r="I18" s="100"/>
      <c r="J18" s="100"/>
      <c r="K18" s="100"/>
      <c r="L18" s="100">
        <v>1</v>
      </c>
      <c r="M18" s="96">
        <f t="shared" si="2"/>
        <v>0</v>
      </c>
      <c r="N18" s="96">
        <f t="shared" si="3"/>
        <v>0</v>
      </c>
      <c r="O18" s="96">
        <f t="shared" si="4"/>
        <v>0</v>
      </c>
      <c r="P18" s="96"/>
      <c r="Q18" s="96">
        <f>G18*L18</f>
        <v>2490843.7400000002</v>
      </c>
      <c r="R18" s="96"/>
      <c r="S18" s="95"/>
      <c r="T18" s="98">
        <f t="shared" si="5"/>
        <v>2490843.7400000002</v>
      </c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</row>
    <row r="19" spans="1:43" s="88" customFormat="1">
      <c r="A19" s="103" t="s">
        <v>32</v>
      </c>
      <c r="B19" s="99">
        <v>4</v>
      </c>
      <c r="C19" s="102">
        <v>63855</v>
      </c>
      <c r="D19" s="96">
        <v>591360</v>
      </c>
      <c r="E19" s="102">
        <v>7997258</v>
      </c>
      <c r="F19" s="102">
        <f>E19*0.27+(3*57880)+37485</f>
        <v>2370384.66</v>
      </c>
      <c r="G19" s="96">
        <f t="shared" si="1"/>
        <v>11022857.66</v>
      </c>
      <c r="H19" s="100">
        <v>0.66</v>
      </c>
      <c r="I19" s="100">
        <v>0.17</v>
      </c>
      <c r="J19" s="100">
        <v>0.17</v>
      </c>
      <c r="K19" s="100"/>
      <c r="L19" s="100"/>
      <c r="M19" s="96">
        <f t="shared" si="2"/>
        <v>7275086.0556000005</v>
      </c>
      <c r="N19" s="96">
        <f t="shared" si="3"/>
        <v>1873885.8022000003</v>
      </c>
      <c r="O19" s="96">
        <f t="shared" si="4"/>
        <v>1873885.8022000003</v>
      </c>
      <c r="P19" s="96"/>
      <c r="Q19" s="96"/>
      <c r="R19" s="96"/>
      <c r="S19" s="95"/>
      <c r="T19" s="98">
        <f t="shared" si="5"/>
        <v>11022857.660000002</v>
      </c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</row>
    <row r="20" spans="1:43" s="88" customFormat="1">
      <c r="A20" s="103" t="s">
        <v>33</v>
      </c>
      <c r="B20" s="95">
        <v>2</v>
      </c>
      <c r="C20" s="96">
        <v>162548</v>
      </c>
      <c r="D20" s="96">
        <v>490300</v>
      </c>
      <c r="E20" s="96">
        <v>6384012</v>
      </c>
      <c r="F20" s="102">
        <f>E20*0.27+(2*57880)+21420</f>
        <v>1860863.2400000002</v>
      </c>
      <c r="G20" s="96">
        <f t="shared" si="1"/>
        <v>8897723.2400000002</v>
      </c>
      <c r="H20" s="100">
        <v>0.9</v>
      </c>
      <c r="I20" s="100">
        <v>0.05</v>
      </c>
      <c r="J20" s="100">
        <v>0.05</v>
      </c>
      <c r="K20" s="100"/>
      <c r="L20" s="100"/>
      <c r="M20" s="96">
        <f t="shared" si="2"/>
        <v>8007950.9160000002</v>
      </c>
      <c r="N20" s="96">
        <f t="shared" si="3"/>
        <v>444886.16200000001</v>
      </c>
      <c r="O20" s="96">
        <f t="shared" si="4"/>
        <v>444886.16200000001</v>
      </c>
      <c r="P20" s="104"/>
      <c r="Q20" s="104"/>
      <c r="R20" s="104"/>
      <c r="S20" s="95"/>
      <c r="T20" s="98">
        <f t="shared" si="5"/>
        <v>8897723.2400000002</v>
      </c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</row>
    <row r="21" spans="1:43" s="88" customFormat="1">
      <c r="A21" s="101" t="s">
        <v>157</v>
      </c>
      <c r="B21" s="95">
        <v>1</v>
      </c>
      <c r="C21" s="102"/>
      <c r="D21" s="96"/>
      <c r="E21" s="96"/>
      <c r="F21" s="102"/>
      <c r="G21" s="96">
        <f t="shared" si="1"/>
        <v>0</v>
      </c>
      <c r="H21" s="100">
        <v>1</v>
      </c>
      <c r="I21" s="100"/>
      <c r="J21" s="100"/>
      <c r="K21" s="100"/>
      <c r="L21" s="100"/>
      <c r="M21" s="96">
        <f t="shared" si="2"/>
        <v>0</v>
      </c>
      <c r="N21" s="96">
        <f t="shared" si="3"/>
        <v>0</v>
      </c>
      <c r="O21" s="96">
        <f t="shared" si="4"/>
        <v>0</v>
      </c>
      <c r="P21" s="102"/>
      <c r="Q21" s="102"/>
      <c r="R21" s="102"/>
      <c r="S21" s="95"/>
      <c r="T21" s="98">
        <f t="shared" si="5"/>
        <v>0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</row>
    <row r="22" spans="1:43" s="88" customFormat="1">
      <c r="A22" s="101" t="s">
        <v>156</v>
      </c>
      <c r="B22" s="95">
        <v>1</v>
      </c>
      <c r="C22" s="96">
        <v>243296</v>
      </c>
      <c r="D22" s="96">
        <v>192120</v>
      </c>
      <c r="E22" s="96">
        <v>1928000</v>
      </c>
      <c r="F22" s="102">
        <f>E22*0.27+57880+10710</f>
        <v>589150</v>
      </c>
      <c r="G22" s="96">
        <f t="shared" si="1"/>
        <v>2952566</v>
      </c>
      <c r="H22" s="100">
        <v>1</v>
      </c>
      <c r="I22" s="100"/>
      <c r="J22" s="100"/>
      <c r="K22" s="100"/>
      <c r="L22" s="100"/>
      <c r="M22" s="96">
        <f t="shared" si="2"/>
        <v>2952566</v>
      </c>
      <c r="N22" s="96">
        <f t="shared" si="3"/>
        <v>0</v>
      </c>
      <c r="O22" s="96">
        <f t="shared" si="4"/>
        <v>0</v>
      </c>
      <c r="P22" s="102"/>
      <c r="Q22" s="102"/>
      <c r="R22" s="102"/>
      <c r="S22" s="95"/>
      <c r="T22" s="98">
        <f t="shared" si="5"/>
        <v>2952566</v>
      </c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</row>
    <row r="23" spans="1:43" s="88" customFormat="1">
      <c r="A23" s="103" t="s">
        <v>154</v>
      </c>
      <c r="B23" s="95"/>
      <c r="C23" s="96"/>
      <c r="D23" s="96"/>
      <c r="E23" s="96">
        <v>472537</v>
      </c>
      <c r="F23" s="96">
        <f>E23*0.27</f>
        <v>127584.99</v>
      </c>
      <c r="G23" s="96">
        <f>C23+D23+E23+F23</f>
        <v>600121.99</v>
      </c>
      <c r="H23" s="100">
        <v>1</v>
      </c>
      <c r="I23" s="100"/>
      <c r="J23" s="100"/>
      <c r="K23" s="100"/>
      <c r="L23" s="100"/>
      <c r="M23" s="96">
        <v>55122</v>
      </c>
      <c r="N23" s="96">
        <f t="shared" si="3"/>
        <v>0</v>
      </c>
      <c r="O23" s="96">
        <f t="shared" si="4"/>
        <v>0</v>
      </c>
      <c r="P23" s="104"/>
      <c r="Q23" s="104"/>
      <c r="R23" s="102">
        <v>545000</v>
      </c>
      <c r="S23" s="95"/>
      <c r="T23" s="98">
        <f t="shared" si="5"/>
        <v>600122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</row>
    <row r="24" spans="1:43" s="88" customFormat="1">
      <c r="A24" s="103" t="s">
        <v>161</v>
      </c>
      <c r="B24" s="95"/>
      <c r="C24" s="96"/>
      <c r="D24" s="96"/>
      <c r="E24" s="96"/>
      <c r="F24" s="96"/>
      <c r="G24" s="96">
        <f t="shared" si="1"/>
        <v>0</v>
      </c>
      <c r="H24" s="100">
        <v>1</v>
      </c>
      <c r="I24" s="100"/>
      <c r="J24" s="100"/>
      <c r="K24" s="100"/>
      <c r="L24" s="100"/>
      <c r="M24" s="96">
        <f t="shared" si="2"/>
        <v>0</v>
      </c>
      <c r="N24" s="96">
        <f t="shared" si="3"/>
        <v>0</v>
      </c>
      <c r="O24" s="96">
        <f t="shared" si="4"/>
        <v>0</v>
      </c>
      <c r="P24" s="104"/>
      <c r="Q24" s="104"/>
      <c r="R24" s="104"/>
      <c r="S24" s="95"/>
      <c r="T24" s="98">
        <f t="shared" si="5"/>
        <v>0</v>
      </c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</row>
    <row r="25" spans="1:43" s="115" customFormat="1">
      <c r="A25" s="112" t="s">
        <v>8</v>
      </c>
      <c r="B25" s="112">
        <f>SUM(B2:B23)</f>
        <v>31</v>
      </c>
      <c r="C25" s="113">
        <f>SUM(C2:C23)</f>
        <v>2247237</v>
      </c>
      <c r="D25" s="113">
        <f>SUM(D2:D23)</f>
        <v>5750865</v>
      </c>
      <c r="E25" s="113">
        <f>SUM(E2:E24)</f>
        <v>78325481</v>
      </c>
      <c r="F25" s="113">
        <f>SUM(F2:F23)</f>
        <v>23283032.609999996</v>
      </c>
      <c r="G25" s="113">
        <f>SUM(G2:G23)</f>
        <v>109606615.60999997</v>
      </c>
      <c r="H25" s="114"/>
      <c r="I25" s="114"/>
      <c r="J25" s="114"/>
      <c r="K25" s="114"/>
      <c r="L25" s="114"/>
      <c r="M25" s="113">
        <f>SUM(M2:M24)</f>
        <v>81747212.755099997</v>
      </c>
      <c r="N25" s="113">
        <f t="shared" ref="N25:S25" si="6">SUM(N2:N23)</f>
        <v>10724230.497200001</v>
      </c>
      <c r="O25" s="113">
        <f t="shared" si="6"/>
        <v>10359528.717700001</v>
      </c>
      <c r="P25" s="113">
        <f t="shared" si="6"/>
        <v>3739799.91</v>
      </c>
      <c r="Q25" s="113">
        <f t="shared" si="6"/>
        <v>2490843.7400000002</v>
      </c>
      <c r="R25" s="113">
        <f t="shared" si="6"/>
        <v>545000</v>
      </c>
      <c r="S25" s="113">
        <f t="shared" si="6"/>
        <v>0</v>
      </c>
      <c r="T25" s="113">
        <f t="shared" ref="T25:T30" si="7">SUM(M25:S25)</f>
        <v>109606615.61999999</v>
      </c>
      <c r="U25" s="91"/>
      <c r="V25" s="135">
        <f>M25/G25</f>
        <v>0.74582371055020313</v>
      </c>
      <c r="W25" s="135">
        <f>N25/G25</f>
        <v>9.7842912469432872E-2</v>
      </c>
      <c r="X25" s="135">
        <f>O25/G25</f>
        <v>9.4515542333330177E-2</v>
      </c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</row>
    <row r="26" spans="1:43" s="88" customFormat="1">
      <c r="A26" s="103" t="s">
        <v>37</v>
      </c>
      <c r="B26" s="95"/>
      <c r="C26" s="95"/>
      <c r="D26" s="95"/>
      <c r="E26" s="95"/>
      <c r="F26" s="95"/>
      <c r="G26" s="96"/>
      <c r="H26" s="97"/>
      <c r="I26" s="96"/>
      <c r="J26" s="97"/>
      <c r="K26" s="97"/>
      <c r="L26" s="97"/>
      <c r="M26" s="102">
        <v>24062742</v>
      </c>
      <c r="N26" s="102"/>
      <c r="O26" s="102"/>
      <c r="P26" s="102">
        <v>356000</v>
      </c>
      <c r="Q26" s="102"/>
      <c r="R26" s="102"/>
      <c r="S26" s="102">
        <v>610955</v>
      </c>
      <c r="T26" s="98">
        <f t="shared" si="7"/>
        <v>25029697</v>
      </c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</row>
    <row r="27" spans="1:43" s="88" customFormat="1">
      <c r="A27" s="103" t="s">
        <v>38</v>
      </c>
      <c r="B27" s="95"/>
      <c r="C27" s="95"/>
      <c r="D27" s="95"/>
      <c r="E27" s="95"/>
      <c r="F27" s="95"/>
      <c r="G27" s="96"/>
      <c r="H27" s="97"/>
      <c r="I27" s="96"/>
      <c r="J27" s="97"/>
      <c r="K27" s="97"/>
      <c r="L27" s="97"/>
      <c r="M27" s="102"/>
      <c r="N27" s="96"/>
      <c r="O27" s="96">
        <v>1031221</v>
      </c>
      <c r="P27" s="95"/>
      <c r="Q27" s="95"/>
      <c r="R27" s="95"/>
      <c r="S27" s="95"/>
      <c r="T27" s="98">
        <f t="shared" si="7"/>
        <v>1031221</v>
      </c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</row>
    <row r="28" spans="1:43" s="88" customFormat="1">
      <c r="A28" s="103" t="s">
        <v>39</v>
      </c>
      <c r="B28" s="95"/>
      <c r="C28" s="95"/>
      <c r="D28" s="95"/>
      <c r="E28" s="95"/>
      <c r="F28" s="95"/>
      <c r="G28" s="96"/>
      <c r="H28" s="97"/>
      <c r="I28" s="96"/>
      <c r="J28" s="97"/>
      <c r="K28" s="97"/>
      <c r="L28" s="97"/>
      <c r="M28" s="102"/>
      <c r="N28" s="96">
        <v>1350767</v>
      </c>
      <c r="O28" s="96"/>
      <c r="P28" s="95"/>
      <c r="Q28" s="95"/>
      <c r="R28" s="95"/>
      <c r="S28" s="95"/>
      <c r="T28" s="98">
        <f t="shared" si="7"/>
        <v>1350767</v>
      </c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</row>
    <row r="29" spans="1:43" s="88" customFormat="1">
      <c r="A29" s="103" t="s">
        <v>170</v>
      </c>
      <c r="B29" s="95"/>
      <c r="C29" s="95"/>
      <c r="D29" s="95"/>
      <c r="E29" s="95"/>
      <c r="F29" s="95"/>
      <c r="G29" s="96"/>
      <c r="H29" s="97"/>
      <c r="I29" s="96"/>
      <c r="J29" s="97"/>
      <c r="K29" s="97"/>
      <c r="L29" s="97"/>
      <c r="M29" s="102"/>
      <c r="N29" s="96"/>
      <c r="O29" s="96"/>
      <c r="P29" s="95"/>
      <c r="Q29" s="102">
        <v>281435</v>
      </c>
      <c r="R29" s="102"/>
      <c r="S29" s="95"/>
      <c r="T29" s="98">
        <f t="shared" si="7"/>
        <v>281435</v>
      </c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</row>
    <row r="30" spans="1:43" s="88" customFormat="1">
      <c r="A30" s="103" t="s">
        <v>162</v>
      </c>
      <c r="B30" s="95"/>
      <c r="C30" s="95"/>
      <c r="D30" s="95"/>
      <c r="E30" s="95"/>
      <c r="F30" s="95"/>
      <c r="G30" s="96"/>
      <c r="H30" s="97"/>
      <c r="I30" s="96"/>
      <c r="J30" s="97"/>
      <c r="K30" s="97"/>
      <c r="L30" s="97"/>
      <c r="M30" s="102">
        <v>886992</v>
      </c>
      <c r="N30" s="96"/>
      <c r="O30" s="96"/>
      <c r="P30" s="96"/>
      <c r="Q30" s="95"/>
      <c r="R30" s="95"/>
      <c r="S30" s="95"/>
      <c r="T30" s="98">
        <f t="shared" si="7"/>
        <v>886992</v>
      </c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</row>
    <row r="31" spans="1:43" s="111" customFormat="1">
      <c r="A31" s="109" t="s">
        <v>12</v>
      </c>
      <c r="B31" s="109"/>
      <c r="C31" s="109"/>
      <c r="D31" s="109"/>
      <c r="E31" s="109"/>
      <c r="F31" s="109"/>
      <c r="G31" s="110"/>
      <c r="H31" s="110"/>
      <c r="I31" s="110"/>
      <c r="J31" s="110"/>
      <c r="K31" s="110"/>
      <c r="L31" s="110"/>
      <c r="M31" s="110">
        <f t="shared" ref="M31:S31" si="8">SUM(M26:M30)</f>
        <v>24949734</v>
      </c>
      <c r="N31" s="110">
        <f t="shared" si="8"/>
        <v>1350767</v>
      </c>
      <c r="O31" s="110">
        <f t="shared" si="8"/>
        <v>1031221</v>
      </c>
      <c r="P31" s="110">
        <f t="shared" si="8"/>
        <v>356000</v>
      </c>
      <c r="Q31" s="110">
        <f t="shared" si="8"/>
        <v>281435</v>
      </c>
      <c r="R31" s="110">
        <f t="shared" si="8"/>
        <v>0</v>
      </c>
      <c r="S31" s="110">
        <f t="shared" si="8"/>
        <v>610955</v>
      </c>
      <c r="T31" s="110">
        <f>SUM(T26:T30)</f>
        <v>28580112</v>
      </c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</row>
    <row r="32" spans="1:43" s="88" customFormat="1">
      <c r="A32" s="95"/>
      <c r="B32" s="95"/>
      <c r="C32" s="95"/>
      <c r="D32" s="95"/>
      <c r="E32" s="95"/>
      <c r="F32" s="95"/>
      <c r="G32" s="96"/>
      <c r="H32" s="96"/>
      <c r="I32" s="96"/>
      <c r="J32" s="96"/>
      <c r="K32" s="96"/>
      <c r="L32" s="96"/>
      <c r="M32" s="95"/>
      <c r="N32" s="95"/>
      <c r="O32" s="95"/>
      <c r="P32" s="95"/>
      <c r="Q32" s="95"/>
      <c r="R32" s="95"/>
      <c r="S32" s="95"/>
      <c r="T32" s="95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</row>
    <row r="33" spans="1:43" s="90" customFormat="1">
      <c r="A33" s="105"/>
      <c r="B33" s="101"/>
      <c r="C33" s="101"/>
      <c r="D33" s="101"/>
      <c r="E33" s="101"/>
      <c r="F33" s="101"/>
      <c r="G33" s="106"/>
      <c r="H33" s="106"/>
      <c r="I33" s="106"/>
      <c r="J33" s="106"/>
      <c r="K33" s="106"/>
      <c r="L33" s="106"/>
      <c r="M33" s="107">
        <f t="shared" ref="M33:S33" si="9">M25+M31</f>
        <v>106696946.7551</v>
      </c>
      <c r="N33" s="107">
        <f t="shared" si="9"/>
        <v>12074997.497200001</v>
      </c>
      <c r="O33" s="107">
        <f t="shared" si="9"/>
        <v>11390749.717700001</v>
      </c>
      <c r="P33" s="107">
        <f t="shared" si="9"/>
        <v>4095799.91</v>
      </c>
      <c r="Q33" s="107">
        <f t="shared" si="9"/>
        <v>2772278.74</v>
      </c>
      <c r="R33" s="107">
        <f t="shared" si="9"/>
        <v>545000</v>
      </c>
      <c r="S33" s="107">
        <f t="shared" si="9"/>
        <v>610955</v>
      </c>
      <c r="T33" s="110">
        <f>T25+T31</f>
        <v>138186727.62</v>
      </c>
    </row>
    <row r="34" spans="1:43" s="88" customFormat="1">
      <c r="G34" s="89"/>
      <c r="H34" s="89"/>
      <c r="I34" s="89"/>
      <c r="J34" s="89"/>
      <c r="K34" s="89"/>
      <c r="L34" s="89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</row>
    <row r="35" spans="1:43">
      <c r="G35" s="2"/>
      <c r="H35" s="2"/>
      <c r="I35" s="2"/>
      <c r="J35" s="2"/>
      <c r="K35" s="12"/>
      <c r="L35" s="12"/>
      <c r="M35" s="12"/>
    </row>
    <row r="36" spans="1:43">
      <c r="A36" s="105" t="s">
        <v>21</v>
      </c>
      <c r="B36" s="101"/>
      <c r="C36" s="101"/>
      <c r="D36" s="101"/>
      <c r="E36" s="101"/>
      <c r="F36" s="101"/>
      <c r="G36" s="106">
        <f>H36+I36+J36+K36+L36</f>
        <v>30</v>
      </c>
      <c r="H36" s="106">
        <v>22.63</v>
      </c>
      <c r="I36" s="106">
        <v>2.66</v>
      </c>
      <c r="J36" s="106">
        <v>2.71</v>
      </c>
      <c r="K36" s="106">
        <v>1</v>
      </c>
      <c r="L36" s="106">
        <v>1</v>
      </c>
    </row>
    <row r="37" spans="1:43">
      <c r="F37" s="1" t="s">
        <v>158</v>
      </c>
      <c r="G37" s="2">
        <v>1</v>
      </c>
      <c r="H37" s="2"/>
      <c r="I37" s="2"/>
      <c r="J37" s="2"/>
      <c r="K37" s="2"/>
      <c r="L37" s="2"/>
    </row>
    <row r="38" spans="1:43">
      <c r="G38" s="2"/>
      <c r="H38" s="2"/>
      <c r="I38" s="2"/>
      <c r="J38" s="2"/>
      <c r="K38" s="2"/>
      <c r="L38" s="2"/>
    </row>
    <row r="39" spans="1:43">
      <c r="G39" s="2"/>
      <c r="H39" s="2"/>
      <c r="I39" s="2"/>
      <c r="J39" s="2"/>
      <c r="K39" s="2"/>
      <c r="L39" s="2"/>
    </row>
    <row r="40" spans="1:43">
      <c r="G40" s="2"/>
      <c r="H40" s="2"/>
      <c r="I40" s="2"/>
      <c r="J40" s="2"/>
      <c r="K40" s="2"/>
      <c r="L40" s="2"/>
    </row>
    <row r="41" spans="1:43">
      <c r="G41" s="2"/>
      <c r="H41" s="2"/>
      <c r="I41" s="2"/>
      <c r="J41" s="2"/>
      <c r="K41" s="2"/>
      <c r="L41" s="2"/>
      <c r="M41" s="102"/>
    </row>
    <row r="42" spans="1:43">
      <c r="G42" s="2"/>
      <c r="H42" s="2"/>
      <c r="I42" s="2"/>
      <c r="J42" s="2"/>
      <c r="K42" s="2"/>
      <c r="L42" s="2"/>
    </row>
    <row r="43" spans="1:43">
      <c r="G43" s="2"/>
      <c r="H43" s="2"/>
      <c r="I43" s="2"/>
      <c r="J43" s="2"/>
      <c r="K43" s="2"/>
      <c r="L43" s="2"/>
    </row>
    <row r="44" spans="1:43">
      <c r="G44" s="2"/>
      <c r="H44" s="2"/>
      <c r="I44" s="2"/>
      <c r="J44" s="2"/>
      <c r="K44" s="2"/>
      <c r="L44" s="2"/>
    </row>
    <row r="45" spans="1:43">
      <c r="G45" s="2"/>
      <c r="H45" s="2"/>
      <c r="I45" s="2"/>
      <c r="J45" s="2"/>
      <c r="K45" s="2"/>
      <c r="L45" s="2"/>
    </row>
    <row r="46" spans="1:43">
      <c r="G46" s="2"/>
      <c r="H46" s="2"/>
      <c r="I46" s="2"/>
      <c r="J46" s="2"/>
      <c r="K46" s="2"/>
      <c r="L46" s="2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&amp;LBátaszéki Közös Önkormányzati Hivatal&amp;C2016.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6"/>
  <sheetViews>
    <sheetView tabSelected="1" zoomScaleNormal="100" workbookViewId="0">
      <selection activeCell="R7" sqref="R7"/>
    </sheetView>
  </sheetViews>
  <sheetFormatPr defaultColWidth="8.85546875" defaultRowHeight="15"/>
  <cols>
    <col min="1" max="1" width="28.5703125" style="1" bestFit="1" customWidth="1"/>
    <col min="2" max="2" width="8.42578125" style="1" customWidth="1"/>
    <col min="3" max="3" width="13.7109375" style="1" customWidth="1"/>
    <col min="4" max="4" width="11" style="1" customWidth="1"/>
    <col min="5" max="5" width="10.5703125" style="1" customWidth="1"/>
    <col min="6" max="7" width="12.5703125" style="1" customWidth="1"/>
    <col min="8" max="8" width="10.7109375" style="1" customWidth="1"/>
    <col min="9" max="9" width="12" style="1" bestFit="1" customWidth="1"/>
    <col min="10" max="10" width="10.42578125" style="1" customWidth="1"/>
    <col min="11" max="12" width="10" style="1" customWidth="1"/>
    <col min="13" max="13" width="12" style="1" customWidth="1"/>
    <col min="14" max="14" width="10.85546875" style="1" bestFit="1" customWidth="1"/>
    <col min="15" max="46" width="8.85546875" style="3"/>
    <col min="47" max="16384" width="8.85546875" style="1"/>
  </cols>
  <sheetData>
    <row r="1" spans="1:46" ht="65.45" customHeight="1">
      <c r="A1" s="121" t="s">
        <v>13</v>
      </c>
      <c r="B1" s="121" t="s">
        <v>7</v>
      </c>
      <c r="C1" s="121" t="s">
        <v>0</v>
      </c>
      <c r="D1" s="116" t="s">
        <v>4</v>
      </c>
      <c r="E1" s="116" t="s">
        <v>5</v>
      </c>
      <c r="F1" s="116" t="s">
        <v>6</v>
      </c>
      <c r="G1" s="121" t="s">
        <v>1</v>
      </c>
      <c r="H1" s="121" t="s">
        <v>2</v>
      </c>
      <c r="I1" s="121" t="s">
        <v>3</v>
      </c>
      <c r="J1" s="116" t="s">
        <v>19</v>
      </c>
      <c r="K1" s="116" t="s">
        <v>20</v>
      </c>
      <c r="L1" s="116" t="s">
        <v>173</v>
      </c>
      <c r="M1" s="116" t="s">
        <v>18</v>
      </c>
      <c r="N1" s="122" t="s">
        <v>12</v>
      </c>
      <c r="Q1" s="121" t="s">
        <v>1</v>
      </c>
      <c r="R1" s="121" t="s">
        <v>2</v>
      </c>
      <c r="S1" s="121" t="s">
        <v>3</v>
      </c>
    </row>
    <row r="2" spans="1:46" ht="28.5" customHeight="1">
      <c r="A2" s="7" t="s">
        <v>14</v>
      </c>
      <c r="B2" s="1">
        <v>25.76</v>
      </c>
      <c r="C2" s="2">
        <v>117980800</v>
      </c>
      <c r="D2" s="5">
        <v>22.12</v>
      </c>
      <c r="E2" s="5">
        <v>1.89</v>
      </c>
      <c r="F2" s="5">
        <v>1.75</v>
      </c>
      <c r="G2" s="6">
        <f>D2*4580000</f>
        <v>101309600</v>
      </c>
      <c r="H2" s="6">
        <f>E2*4580000</f>
        <v>8656200</v>
      </c>
      <c r="I2" s="6">
        <f>F2*4580000</f>
        <v>8015000</v>
      </c>
      <c r="J2" s="2"/>
      <c r="K2" s="2"/>
      <c r="L2" s="2"/>
      <c r="M2" s="2"/>
      <c r="N2" s="6">
        <f>SUM(G2:M2)</f>
        <v>117980800</v>
      </c>
      <c r="Q2" s="134">
        <f>G2/N2</f>
        <v>0.85869565217391308</v>
      </c>
      <c r="R2" s="134">
        <f>H2/N2</f>
        <v>7.3369565217391311E-2</v>
      </c>
      <c r="S2" s="134">
        <f>I2/N2</f>
        <v>6.7934782608695649E-2</v>
      </c>
    </row>
    <row r="3" spans="1:46" ht="28.5" customHeight="1">
      <c r="A3" s="7" t="s">
        <v>135</v>
      </c>
      <c r="C3" s="2"/>
      <c r="D3" s="5"/>
      <c r="E3" s="5"/>
      <c r="F3" s="5"/>
      <c r="G3" s="6">
        <f>'1.mell.Kiadások'!M33</f>
        <v>106696946.7551</v>
      </c>
      <c r="H3" s="6">
        <f>'1.mell.Kiadások'!N33</f>
        <v>12074997.497200001</v>
      </c>
      <c r="I3" s="6">
        <f>'1.mell.Kiadások'!O33</f>
        <v>11390749.717700001</v>
      </c>
      <c r="J3" s="2">
        <f>'1.mell.Kiadások'!P33</f>
        <v>4095799.91</v>
      </c>
      <c r="K3" s="2">
        <f>'1.mell.Kiadások'!Q33</f>
        <v>2772278.74</v>
      </c>
      <c r="L3" s="2">
        <f>'1.mell.Kiadások'!R33</f>
        <v>545000</v>
      </c>
      <c r="M3" s="2">
        <f>'1.mell.Kiadások'!S33</f>
        <v>610955</v>
      </c>
      <c r="N3" s="6">
        <f>SUM(G3:M3)</f>
        <v>138186727.62</v>
      </c>
    </row>
    <row r="4" spans="1:46" s="92" customFormat="1" ht="28.5" customHeight="1">
      <c r="A4" s="125" t="s">
        <v>155</v>
      </c>
      <c r="B4" s="126"/>
      <c r="C4" s="108">
        <f>N4</f>
        <v>16650073.619999999</v>
      </c>
      <c r="D4" s="127"/>
      <c r="E4" s="127"/>
      <c r="F4" s="127"/>
      <c r="G4" s="110">
        <f>G3-(G2+G16)</f>
        <v>1831492.7550999969</v>
      </c>
      <c r="H4" s="110">
        <f>H3-H2</f>
        <v>3418797.497200001</v>
      </c>
      <c r="I4" s="110">
        <f>I3-I2</f>
        <v>3375749.7177000009</v>
      </c>
      <c r="J4" s="110">
        <f t="shared" ref="J4:M4" si="0">J3-J2</f>
        <v>4095799.91</v>
      </c>
      <c r="K4" s="110">
        <f t="shared" si="0"/>
        <v>2772278.74</v>
      </c>
      <c r="L4" s="110">
        <f t="shared" ref="L4" si="1">L3-L2</f>
        <v>545000</v>
      </c>
      <c r="M4" s="110">
        <f t="shared" si="0"/>
        <v>610955</v>
      </c>
      <c r="N4" s="110">
        <f>SUM(G4:M4)</f>
        <v>16650073.619999999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</row>
    <row r="5" spans="1:46" s="88" customFormat="1">
      <c r="A5" s="118" t="s">
        <v>15</v>
      </c>
      <c r="B5" s="95"/>
      <c r="C5" s="102">
        <v>183525</v>
      </c>
      <c r="D5" s="96"/>
      <c r="E5" s="96"/>
      <c r="F5" s="96"/>
      <c r="G5" s="102">
        <v>183525</v>
      </c>
      <c r="H5" s="96">
        <v>0</v>
      </c>
      <c r="I5" s="96">
        <v>0</v>
      </c>
      <c r="J5" s="96"/>
      <c r="K5" s="96"/>
      <c r="L5" s="96"/>
      <c r="M5" s="96"/>
      <c r="N5" s="98">
        <f>SUM(G5:M5)</f>
        <v>183525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</row>
    <row r="6" spans="1:46" s="88" customFormat="1">
      <c r="A6" s="118" t="s">
        <v>16</v>
      </c>
      <c r="B6" s="95"/>
      <c r="C6" s="102">
        <v>1111846</v>
      </c>
      <c r="D6" s="96"/>
      <c r="E6" s="96"/>
      <c r="F6" s="96"/>
      <c r="G6" s="102">
        <v>1111846</v>
      </c>
      <c r="H6" s="96"/>
      <c r="I6" s="96"/>
      <c r="J6" s="96"/>
      <c r="K6" s="96"/>
      <c r="L6" s="96"/>
      <c r="M6" s="96"/>
      <c r="N6" s="98">
        <f t="shared" ref="N6:N12" si="2">SUM(G6:M6)</f>
        <v>1111846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</row>
    <row r="7" spans="1:46" s="88" customFormat="1">
      <c r="A7" s="118" t="s">
        <v>17</v>
      </c>
      <c r="B7" s="95"/>
      <c r="C7" s="102">
        <v>341340</v>
      </c>
      <c r="D7" s="96"/>
      <c r="E7" s="96"/>
      <c r="F7" s="96"/>
      <c r="G7" s="102">
        <v>341340</v>
      </c>
      <c r="H7" s="96"/>
      <c r="I7" s="96"/>
      <c r="J7" s="96"/>
      <c r="K7" s="96"/>
      <c r="L7" s="96"/>
      <c r="M7" s="96"/>
      <c r="N7" s="98">
        <f t="shared" si="2"/>
        <v>341340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</row>
    <row r="8" spans="1:46" s="88" customFormat="1">
      <c r="A8" s="118" t="s">
        <v>159</v>
      </c>
      <c r="B8" s="95"/>
      <c r="C8" s="102">
        <v>1469000</v>
      </c>
      <c r="D8" s="96"/>
      <c r="E8" s="96"/>
      <c r="F8" s="96"/>
      <c r="G8" s="102">
        <v>1469000</v>
      </c>
      <c r="H8" s="96"/>
      <c r="I8" s="96"/>
      <c r="J8" s="96"/>
      <c r="K8" s="96"/>
      <c r="L8" s="96"/>
      <c r="M8" s="96"/>
      <c r="N8" s="98">
        <f t="shared" si="2"/>
        <v>1469000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</row>
    <row r="9" spans="1:46" s="88" customFormat="1">
      <c r="A9" s="118" t="s">
        <v>164</v>
      </c>
      <c r="B9" s="95"/>
      <c r="C9" s="102">
        <v>2924</v>
      </c>
      <c r="D9" s="96"/>
      <c r="E9" s="96"/>
      <c r="F9" s="96"/>
      <c r="G9" s="102">
        <v>2924</v>
      </c>
      <c r="H9" s="96"/>
      <c r="I9" s="96"/>
      <c r="J9" s="96"/>
      <c r="K9" s="96"/>
      <c r="L9" s="96"/>
      <c r="M9" s="96"/>
      <c r="N9" s="98">
        <f t="shared" si="2"/>
        <v>2924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</row>
    <row r="10" spans="1:46" s="88" customFormat="1">
      <c r="A10" s="118" t="s">
        <v>163</v>
      </c>
      <c r="B10" s="95"/>
      <c r="C10" s="102">
        <v>349658</v>
      </c>
      <c r="D10" s="96"/>
      <c r="E10" s="96"/>
      <c r="F10" s="96"/>
      <c r="G10" s="102">
        <v>349658</v>
      </c>
      <c r="H10" s="96"/>
      <c r="I10" s="96"/>
      <c r="J10" s="96"/>
      <c r="K10" s="96"/>
      <c r="L10" s="96"/>
      <c r="M10" s="96"/>
      <c r="N10" s="98">
        <f t="shared" si="2"/>
        <v>349658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</row>
    <row r="11" spans="1:46" s="88" customFormat="1">
      <c r="A11" s="120" t="s">
        <v>103</v>
      </c>
      <c r="B11" s="95"/>
      <c r="C11" s="102"/>
      <c r="D11" s="96"/>
      <c r="E11" s="96"/>
      <c r="F11" s="96"/>
      <c r="G11" s="102"/>
      <c r="H11" s="96"/>
      <c r="I11" s="96"/>
      <c r="J11" s="96"/>
      <c r="K11" s="96"/>
      <c r="L11" s="96"/>
      <c r="M11" s="96"/>
      <c r="N11" s="98">
        <f t="shared" si="2"/>
        <v>0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</row>
    <row r="12" spans="1:46" s="88" customFormat="1">
      <c r="A12" s="120" t="s">
        <v>160</v>
      </c>
      <c r="B12" s="95"/>
      <c r="C12" s="102">
        <v>97561</v>
      </c>
      <c r="D12" s="96"/>
      <c r="E12" s="96"/>
      <c r="F12" s="96"/>
      <c r="G12" s="102">
        <v>97561</v>
      </c>
      <c r="H12" s="96"/>
      <c r="I12" s="96"/>
      <c r="J12" s="96"/>
      <c r="K12" s="96"/>
      <c r="L12" s="96"/>
      <c r="M12" s="96"/>
      <c r="N12" s="98">
        <f t="shared" si="2"/>
        <v>97561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</row>
    <row r="13" spans="1:46" s="88" customFormat="1" ht="26.25">
      <c r="A13" s="119" t="s">
        <v>169</v>
      </c>
      <c r="B13" s="95"/>
      <c r="C13" s="102">
        <v>6643821</v>
      </c>
      <c r="D13" s="96"/>
      <c r="E13" s="96"/>
      <c r="F13" s="96"/>
      <c r="G13" s="102"/>
      <c r="H13" s="96">
        <v>3116107</v>
      </c>
      <c r="I13" s="96">
        <v>3527714</v>
      </c>
      <c r="J13" s="96"/>
      <c r="K13" s="96"/>
      <c r="L13" s="96"/>
      <c r="M13" s="96"/>
      <c r="N13" s="98">
        <f t="shared" ref="N13:N14" si="3">SUM(G13:M13)</f>
        <v>6643821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</row>
    <row r="14" spans="1:46" s="88" customFormat="1" ht="26.25">
      <c r="A14" s="119" t="s">
        <v>36</v>
      </c>
      <c r="B14" s="95"/>
      <c r="C14" s="102">
        <v>8074423</v>
      </c>
      <c r="D14" s="96"/>
      <c r="E14" s="96"/>
      <c r="F14" s="96"/>
      <c r="G14" s="102"/>
      <c r="H14" s="96"/>
      <c r="I14" s="96"/>
      <c r="J14" s="96">
        <v>4555008</v>
      </c>
      <c r="K14" s="96">
        <v>2363460</v>
      </c>
      <c r="L14" s="96">
        <v>545000</v>
      </c>
      <c r="M14" s="96">
        <v>610955</v>
      </c>
      <c r="N14" s="98">
        <f t="shared" si="3"/>
        <v>8074423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</row>
    <row r="15" spans="1:46" s="88" customFormat="1">
      <c r="A15" s="120"/>
      <c r="B15" s="95"/>
      <c r="C15" s="102"/>
      <c r="D15" s="96"/>
      <c r="E15" s="96"/>
      <c r="F15" s="96"/>
      <c r="G15" s="102"/>
      <c r="H15" s="96"/>
      <c r="I15" s="96"/>
      <c r="J15" s="96"/>
      <c r="K15" s="96"/>
      <c r="L15" s="96"/>
      <c r="M15" s="96"/>
      <c r="N15" s="98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</row>
    <row r="16" spans="1:46" s="93" customFormat="1">
      <c r="A16" s="128" t="s">
        <v>40</v>
      </c>
      <c r="B16" s="124"/>
      <c r="C16" s="123">
        <f>SUM(C2:C15)</f>
        <v>152904971.62</v>
      </c>
      <c r="D16" s="123"/>
      <c r="E16" s="123"/>
      <c r="F16" s="123"/>
      <c r="G16" s="123">
        <f>SUM(G5:G15)</f>
        <v>3555854</v>
      </c>
      <c r="H16" s="123">
        <f t="shared" ref="H16:N16" si="4">SUM(H5:H15)</f>
        <v>3116107</v>
      </c>
      <c r="I16" s="123">
        <f t="shared" si="4"/>
        <v>3527714</v>
      </c>
      <c r="J16" s="123">
        <f t="shared" si="4"/>
        <v>4555008</v>
      </c>
      <c r="K16" s="123">
        <f t="shared" si="4"/>
        <v>2363460</v>
      </c>
      <c r="L16" s="123">
        <f t="shared" si="4"/>
        <v>545000</v>
      </c>
      <c r="M16" s="123">
        <f t="shared" si="4"/>
        <v>610955</v>
      </c>
      <c r="N16" s="123">
        <f t="shared" si="4"/>
        <v>18274098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</row>
    <row r="17" spans="1:46" s="88" customFormat="1">
      <c r="A17" s="95"/>
      <c r="B17" s="95"/>
      <c r="C17" s="96"/>
      <c r="D17" s="96"/>
      <c r="E17" s="96"/>
      <c r="F17" s="96"/>
      <c r="G17" s="96"/>
      <c r="H17" s="96"/>
      <c r="I17" s="96"/>
      <c r="J17" s="95"/>
      <c r="K17" s="95"/>
      <c r="L17" s="95"/>
      <c r="M17" s="95"/>
      <c r="N17" s="95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</row>
    <row r="18" spans="1:46" s="90" customFormat="1" ht="28.5" customHeight="1">
      <c r="A18" s="130" t="s">
        <v>171</v>
      </c>
      <c r="B18" s="101"/>
      <c r="C18" s="107"/>
      <c r="D18" s="131"/>
      <c r="E18" s="131"/>
      <c r="F18" s="131"/>
      <c r="G18" s="132"/>
      <c r="H18" s="132">
        <f>H4-H16</f>
        <v>302690.49720000103</v>
      </c>
      <c r="I18" s="132">
        <f t="shared" ref="I18:M18" si="5">I4-I16</f>
        <v>-151964.28229999915</v>
      </c>
      <c r="J18" s="132">
        <f t="shared" si="5"/>
        <v>-459208.08999999985</v>
      </c>
      <c r="K18" s="132">
        <f t="shared" si="5"/>
        <v>408818.74000000022</v>
      </c>
      <c r="L18" s="132">
        <f t="shared" si="5"/>
        <v>0</v>
      </c>
      <c r="M18" s="132">
        <f t="shared" si="5"/>
        <v>0</v>
      </c>
      <c r="N18" s="105"/>
    </row>
    <row r="19" spans="1:46" s="3" customFormat="1">
      <c r="C19" s="4"/>
      <c r="D19" s="4"/>
      <c r="E19" s="4"/>
      <c r="F19" s="4"/>
      <c r="G19" s="4"/>
      <c r="H19" s="4"/>
      <c r="I19" s="4"/>
    </row>
    <row r="20" spans="1:46" s="3" customFormat="1">
      <c r="C20" s="4"/>
      <c r="D20" s="4"/>
      <c r="E20" s="4"/>
      <c r="F20" s="4"/>
      <c r="G20" s="4"/>
      <c r="H20" s="4"/>
      <c r="I20" s="4"/>
    </row>
    <row r="21" spans="1:46" s="3" customFormat="1">
      <c r="C21" s="4"/>
      <c r="D21" s="4"/>
      <c r="E21" s="4"/>
      <c r="F21" s="4"/>
      <c r="G21" s="4"/>
      <c r="H21" s="4"/>
      <c r="I21" s="4"/>
    </row>
    <row r="22" spans="1:46" s="3" customFormat="1">
      <c r="C22" s="4"/>
      <c r="D22" s="4"/>
      <c r="E22" s="4"/>
      <c r="F22" s="4"/>
      <c r="G22" s="4"/>
      <c r="H22" s="4"/>
      <c r="I22" s="4"/>
    </row>
    <row r="23" spans="1:46" s="3" customFormat="1">
      <c r="C23" s="4"/>
      <c r="D23" s="4"/>
      <c r="E23" s="4"/>
      <c r="F23" s="4"/>
      <c r="G23" s="4"/>
      <c r="H23" s="4"/>
      <c r="I23" s="4"/>
    </row>
    <row r="24" spans="1:46" s="3" customFormat="1">
      <c r="C24" s="4"/>
      <c r="D24" s="4"/>
      <c r="E24" s="4"/>
      <c r="F24" s="4"/>
      <c r="G24" s="4"/>
      <c r="H24" s="4"/>
      <c r="I24" s="4"/>
    </row>
    <row r="25" spans="1:46" s="3" customFormat="1">
      <c r="C25" s="4"/>
      <c r="D25" s="4"/>
      <c r="E25" s="4"/>
      <c r="F25" s="4"/>
      <c r="G25" s="4"/>
      <c r="H25" s="4"/>
      <c r="I25" s="4"/>
    </row>
    <row r="26" spans="1:46" s="3" customFormat="1">
      <c r="C26" s="4"/>
      <c r="D26" s="4"/>
      <c r="E26" s="4"/>
      <c r="F26" s="4"/>
      <c r="G26" s="4"/>
      <c r="H26" s="4"/>
      <c r="I26" s="4"/>
    </row>
    <row r="27" spans="1:46" s="94" customFormat="1">
      <c r="C27" s="12"/>
      <c r="D27" s="12"/>
      <c r="E27" s="12"/>
      <c r="F27" s="12"/>
      <c r="G27" s="12"/>
      <c r="H27" s="12"/>
      <c r="I27" s="12"/>
    </row>
    <row r="28" spans="1:46" s="3" customFormat="1">
      <c r="C28" s="4"/>
      <c r="D28" s="4"/>
      <c r="E28" s="4"/>
      <c r="F28" s="4"/>
      <c r="G28" s="4"/>
      <c r="H28" s="4"/>
      <c r="I28" s="4"/>
    </row>
    <row r="29" spans="1:46" s="3" customFormat="1">
      <c r="C29" s="4"/>
      <c r="D29" s="4"/>
      <c r="E29" s="4"/>
      <c r="F29" s="4"/>
      <c r="G29" s="4"/>
      <c r="H29" s="4"/>
      <c r="I29" s="4"/>
    </row>
    <row r="30" spans="1:46" s="3" customFormat="1">
      <c r="C30" s="4"/>
      <c r="D30" s="4"/>
      <c r="E30" s="4"/>
      <c r="F30" s="4"/>
      <c r="G30" s="4"/>
      <c r="H30" s="4"/>
      <c r="I30" s="4"/>
    </row>
    <row r="31" spans="1:46" s="3" customFormat="1">
      <c r="C31" s="4"/>
      <c r="D31" s="4"/>
      <c r="E31" s="4"/>
      <c r="F31" s="4"/>
      <c r="G31" s="4"/>
      <c r="H31" s="4"/>
      <c r="I31" s="4"/>
    </row>
    <row r="32" spans="1:46" s="3" customFormat="1">
      <c r="C32" s="4"/>
      <c r="D32" s="4"/>
      <c r="E32" s="4"/>
      <c r="F32" s="4"/>
      <c r="G32" s="4"/>
      <c r="H32" s="4"/>
      <c r="I32" s="4"/>
    </row>
    <row r="33" spans="3:9">
      <c r="C33" s="2"/>
      <c r="D33" s="2"/>
      <c r="E33" s="2"/>
      <c r="F33" s="2"/>
      <c r="G33" s="2"/>
      <c r="H33" s="2"/>
      <c r="I33" s="2"/>
    </row>
    <row r="34" spans="3:9">
      <c r="C34" s="2"/>
      <c r="D34" s="2"/>
      <c r="E34" s="2"/>
      <c r="F34" s="2"/>
      <c r="G34" s="2"/>
      <c r="H34" s="2"/>
      <c r="I34" s="2"/>
    </row>
    <row r="35" spans="3:9">
      <c r="C35" s="2"/>
      <c r="D35" s="2"/>
      <c r="E35" s="2"/>
      <c r="F35" s="2"/>
      <c r="G35" s="2"/>
      <c r="H35" s="2"/>
      <c r="I35" s="2"/>
    </row>
    <row r="36" spans="3:9">
      <c r="C36" s="2"/>
      <c r="D36" s="2"/>
      <c r="E36" s="2"/>
      <c r="F36" s="2"/>
      <c r="G36" s="2"/>
      <c r="H36" s="2"/>
      <c r="I36" s="2"/>
    </row>
    <row r="37" spans="3:9">
      <c r="C37" s="2"/>
      <c r="D37" s="2"/>
      <c r="E37" s="2"/>
      <c r="F37" s="2"/>
      <c r="G37" s="2"/>
      <c r="H37" s="2"/>
      <c r="I37" s="2"/>
    </row>
    <row r="38" spans="3:9">
      <c r="C38" s="2"/>
      <c r="D38" s="2"/>
      <c r="E38" s="2"/>
      <c r="F38" s="2"/>
      <c r="G38" s="2"/>
      <c r="H38" s="2"/>
      <c r="I38" s="2"/>
    </row>
    <row r="39" spans="3:9">
      <c r="C39" s="2"/>
      <c r="D39" s="2"/>
      <c r="E39" s="2"/>
      <c r="F39" s="2"/>
      <c r="G39" s="2"/>
      <c r="H39" s="2"/>
      <c r="I39" s="2"/>
    </row>
    <row r="40" spans="3:9">
      <c r="C40" s="2"/>
      <c r="D40" s="2"/>
      <c r="E40" s="2"/>
      <c r="F40" s="2"/>
      <c r="G40" s="2"/>
      <c r="H40" s="2"/>
      <c r="I40" s="2"/>
    </row>
    <row r="41" spans="3:9">
      <c r="C41" s="2"/>
      <c r="D41" s="2"/>
      <c r="E41" s="2"/>
      <c r="F41" s="2"/>
      <c r="G41" s="2"/>
      <c r="H41" s="2"/>
      <c r="I41" s="2"/>
    </row>
    <row r="42" spans="3:9">
      <c r="C42" s="2"/>
      <c r="D42" s="2"/>
      <c r="E42" s="2"/>
      <c r="F42" s="2"/>
      <c r="G42" s="2"/>
      <c r="H42" s="2"/>
      <c r="I42" s="2"/>
    </row>
    <row r="43" spans="3:9">
      <c r="C43" s="2"/>
      <c r="D43" s="2"/>
      <c r="E43" s="2"/>
      <c r="F43" s="2"/>
      <c r="G43" s="2"/>
      <c r="H43" s="2"/>
      <c r="I43" s="2"/>
    </row>
    <row r="44" spans="3:9">
      <c r="C44" s="2"/>
      <c r="D44" s="2"/>
      <c r="E44" s="2"/>
      <c r="F44" s="2"/>
      <c r="G44" s="2"/>
      <c r="H44" s="2"/>
      <c r="I44" s="2"/>
    </row>
    <row r="45" spans="3:9">
      <c r="C45" s="2"/>
      <c r="D45" s="2"/>
      <c r="E45" s="2"/>
      <c r="F45" s="2"/>
      <c r="G45" s="2"/>
      <c r="H45" s="2"/>
      <c r="I45" s="2"/>
    </row>
    <row r="46" spans="3:9">
      <c r="C46" s="2"/>
      <c r="D46" s="2"/>
      <c r="E46" s="2"/>
      <c r="F46" s="2"/>
      <c r="G46" s="2"/>
      <c r="H46" s="2"/>
      <c r="I46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&amp;LBátaszéki Közös Önkormányzati Hivatal&amp;C2016. évi terv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40"/>
  <sheetViews>
    <sheetView topLeftCell="A13" workbookViewId="0">
      <selection activeCell="W10" sqref="W10"/>
    </sheetView>
  </sheetViews>
  <sheetFormatPr defaultRowHeight="15"/>
  <cols>
    <col min="1" max="1" width="21.28515625" customWidth="1"/>
    <col min="3" max="3" width="13.28515625" bestFit="1" customWidth="1"/>
  </cols>
  <sheetData>
    <row r="2" spans="1:6">
      <c r="A2" s="14" t="s">
        <v>65</v>
      </c>
      <c r="B2" s="8"/>
      <c r="C2" s="8"/>
      <c r="D2" s="8"/>
      <c r="E2" s="8"/>
      <c r="F2" s="8"/>
    </row>
    <row r="3" spans="1:6">
      <c r="A3" s="8"/>
      <c r="B3" s="8"/>
      <c r="C3" s="8"/>
      <c r="D3" s="8"/>
      <c r="E3" s="8"/>
      <c r="F3" s="8"/>
    </row>
    <row r="4" spans="1:6">
      <c r="A4" s="8" t="s">
        <v>9</v>
      </c>
      <c r="B4" s="8">
        <v>6579</v>
      </c>
      <c r="C4" s="9">
        <f>B4/B7</f>
        <v>0.8154437283093704</v>
      </c>
      <c r="D4" s="8"/>
      <c r="E4" s="8"/>
      <c r="F4" s="8"/>
    </row>
    <row r="5" spans="1:6">
      <c r="A5" s="8" t="s">
        <v>10</v>
      </c>
      <c r="B5" s="8">
        <v>754</v>
      </c>
      <c r="C5" s="9">
        <f>B5/B7</f>
        <v>9.3455627169062971E-2</v>
      </c>
      <c r="D5" s="8"/>
      <c r="E5" s="8"/>
      <c r="F5" s="8"/>
    </row>
    <row r="6" spans="1:6">
      <c r="A6" s="8" t="s">
        <v>11</v>
      </c>
      <c r="B6" s="8">
        <v>735</v>
      </c>
      <c r="C6" s="9">
        <f>B6/B7</f>
        <v>9.1100644521566687E-2</v>
      </c>
      <c r="D6" s="8"/>
      <c r="E6" s="8"/>
      <c r="F6" s="8"/>
    </row>
    <row r="7" spans="1:6">
      <c r="A7" s="8" t="s">
        <v>12</v>
      </c>
      <c r="B7" s="8">
        <f>SUM(B4:B6)</f>
        <v>8068</v>
      </c>
      <c r="C7" s="9">
        <f>SUM(C4:C6)</f>
        <v>1</v>
      </c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10" spans="1:6">
      <c r="B10" s="13" t="s">
        <v>64</v>
      </c>
      <c r="C10" s="13"/>
    </row>
    <row r="12" spans="1:6">
      <c r="A12" t="s">
        <v>52</v>
      </c>
      <c r="B12" t="s">
        <v>54</v>
      </c>
      <c r="C12" t="s">
        <v>55</v>
      </c>
    </row>
    <row r="13" spans="1:6">
      <c r="A13" t="s">
        <v>1</v>
      </c>
      <c r="B13" s="11">
        <v>6622</v>
      </c>
      <c r="C13" s="10">
        <v>0.82699999999999996</v>
      </c>
    </row>
    <row r="14" spans="1:6">
      <c r="A14" t="s">
        <v>2</v>
      </c>
      <c r="B14" s="11">
        <v>800</v>
      </c>
      <c r="C14" s="10">
        <v>0.1</v>
      </c>
    </row>
    <row r="15" spans="1:6">
      <c r="A15" t="s">
        <v>53</v>
      </c>
      <c r="B15" s="11">
        <v>587</v>
      </c>
      <c r="C15" s="10">
        <v>7.2999999999999995E-2</v>
      </c>
    </row>
    <row r="16" spans="1:6">
      <c r="B16" s="11">
        <f>SUM(B13:B15)</f>
        <v>8009</v>
      </c>
      <c r="C16" s="10">
        <f>SUM(C13:C15)</f>
        <v>0.99999999999999989</v>
      </c>
    </row>
    <row r="17" spans="1:3">
      <c r="B17" s="11"/>
    </row>
    <row r="18" spans="1:3">
      <c r="B18" s="11"/>
    </row>
    <row r="19" spans="1:3">
      <c r="A19" t="s">
        <v>56</v>
      </c>
      <c r="B19" s="11"/>
    </row>
    <row r="20" spans="1:3">
      <c r="B20" s="11"/>
    </row>
    <row r="21" spans="1:3">
      <c r="A21" t="s">
        <v>1</v>
      </c>
      <c r="B21" s="11">
        <v>6622</v>
      </c>
      <c r="C21" s="10">
        <v>0.62</v>
      </c>
    </row>
    <row r="22" spans="1:3">
      <c r="A22" t="s">
        <v>3</v>
      </c>
      <c r="B22" s="11">
        <v>733</v>
      </c>
      <c r="C22" s="10">
        <v>6.9000000000000006E-2</v>
      </c>
    </row>
    <row r="23" spans="1:3">
      <c r="A23" t="s">
        <v>61</v>
      </c>
      <c r="B23" s="11">
        <v>1749</v>
      </c>
      <c r="C23" s="10">
        <v>0.16400000000000001</v>
      </c>
    </row>
    <row r="24" spans="1:3">
      <c r="A24" t="s">
        <v>57</v>
      </c>
      <c r="B24" s="11">
        <v>442</v>
      </c>
      <c r="C24" s="10">
        <v>4.1000000000000002E-2</v>
      </c>
    </row>
    <row r="25" spans="1:3">
      <c r="A25" t="s">
        <v>58</v>
      </c>
      <c r="B25" s="11">
        <v>793</v>
      </c>
      <c r="C25" s="10">
        <v>7.3999999999999996E-2</v>
      </c>
    </row>
    <row r="26" spans="1:3">
      <c r="A26" t="s">
        <v>59</v>
      </c>
      <c r="B26" s="11">
        <v>344</v>
      </c>
      <c r="C26" s="10">
        <v>3.2000000000000001E-2</v>
      </c>
    </row>
    <row r="27" spans="1:3">
      <c r="B27" s="11">
        <f>SUM(B21:B26)</f>
        <v>10683</v>
      </c>
      <c r="C27" s="10">
        <f>SUM(C21:C26)</f>
        <v>1</v>
      </c>
    </row>
    <row r="28" spans="1:3">
      <c r="B28" s="11"/>
    </row>
    <row r="29" spans="1:3">
      <c r="A29" t="s">
        <v>60</v>
      </c>
      <c r="B29" s="11"/>
    </row>
    <row r="30" spans="1:3">
      <c r="B30" s="11"/>
    </row>
    <row r="31" spans="1:3">
      <c r="A31" t="s">
        <v>1</v>
      </c>
      <c r="B31" s="11">
        <v>6622</v>
      </c>
      <c r="C31" s="10">
        <v>0.501</v>
      </c>
    </row>
    <row r="32" spans="1:3">
      <c r="A32" t="s">
        <v>3</v>
      </c>
      <c r="B32" s="11">
        <v>733</v>
      </c>
      <c r="C32" s="10">
        <v>5.5E-2</v>
      </c>
    </row>
    <row r="33" spans="1:3">
      <c r="A33" t="s">
        <v>2</v>
      </c>
      <c r="B33" s="11">
        <v>754</v>
      </c>
      <c r="C33" s="10">
        <v>0.06</v>
      </c>
    </row>
    <row r="34" spans="1:3">
      <c r="A34" t="s">
        <v>61</v>
      </c>
      <c r="B34" s="11">
        <v>1749</v>
      </c>
      <c r="C34" s="10">
        <v>0.13200000000000001</v>
      </c>
    </row>
    <row r="35" spans="1:3">
      <c r="A35" t="s">
        <v>58</v>
      </c>
      <c r="B35" s="11">
        <v>793</v>
      </c>
      <c r="C35" s="10">
        <v>0.06</v>
      </c>
    </row>
    <row r="36" spans="1:3">
      <c r="A36" t="s">
        <v>53</v>
      </c>
      <c r="B36" s="11">
        <v>587</v>
      </c>
      <c r="C36" s="10">
        <v>4.3999999999999997E-2</v>
      </c>
    </row>
    <row r="37" spans="1:3">
      <c r="A37" t="s">
        <v>62</v>
      </c>
      <c r="B37" s="11">
        <v>715</v>
      </c>
      <c r="C37" s="10">
        <v>5.3999999999999999E-2</v>
      </c>
    </row>
    <row r="38" spans="1:3">
      <c r="A38" t="s">
        <v>63</v>
      </c>
      <c r="B38" s="11">
        <v>1239</v>
      </c>
      <c r="C38" s="10">
        <v>9.4E-2</v>
      </c>
    </row>
    <row r="39" spans="1:3">
      <c r="B39" s="11">
        <f>SUM(B31:B38)</f>
        <v>13192</v>
      </c>
      <c r="C39" s="10">
        <f>SUM(C31:C38)</f>
        <v>1.0000000000000002</v>
      </c>
    </row>
    <row r="40" spans="1:3">
      <c r="B40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6"/>
  <sheetViews>
    <sheetView topLeftCell="A205" workbookViewId="0">
      <selection activeCell="I15" sqref="I15"/>
    </sheetView>
  </sheetViews>
  <sheetFormatPr defaultRowHeight="15"/>
  <cols>
    <col min="1" max="1" width="8.140625" customWidth="1"/>
    <col min="2" max="2" width="82" customWidth="1"/>
    <col min="3" max="3" width="15.28515625" bestFit="1" customWidth="1"/>
    <col min="4" max="4" width="18.85546875" bestFit="1" customWidth="1"/>
    <col min="5" max="5" width="15.85546875" bestFit="1" customWidth="1"/>
    <col min="257" max="257" width="8.140625" customWidth="1"/>
    <col min="258" max="258" width="82" customWidth="1"/>
    <col min="259" max="261" width="19.140625" customWidth="1"/>
    <col min="513" max="513" width="8.140625" customWidth="1"/>
    <col min="514" max="514" width="82" customWidth="1"/>
    <col min="515" max="517" width="19.140625" customWidth="1"/>
    <col min="769" max="769" width="8.140625" customWidth="1"/>
    <col min="770" max="770" width="82" customWidth="1"/>
    <col min="771" max="773" width="19.140625" customWidth="1"/>
    <col min="1025" max="1025" width="8.140625" customWidth="1"/>
    <col min="1026" max="1026" width="82" customWidth="1"/>
    <col min="1027" max="1029" width="19.140625" customWidth="1"/>
    <col min="1281" max="1281" width="8.140625" customWidth="1"/>
    <col min="1282" max="1282" width="82" customWidth="1"/>
    <col min="1283" max="1285" width="19.140625" customWidth="1"/>
    <col min="1537" max="1537" width="8.140625" customWidth="1"/>
    <col min="1538" max="1538" width="82" customWidth="1"/>
    <col min="1539" max="1541" width="19.140625" customWidth="1"/>
    <col min="1793" max="1793" width="8.140625" customWidth="1"/>
    <col min="1794" max="1794" width="82" customWidth="1"/>
    <col min="1795" max="1797" width="19.140625" customWidth="1"/>
    <col min="2049" max="2049" width="8.140625" customWidth="1"/>
    <col min="2050" max="2050" width="82" customWidth="1"/>
    <col min="2051" max="2053" width="19.140625" customWidth="1"/>
    <col min="2305" max="2305" width="8.140625" customWidth="1"/>
    <col min="2306" max="2306" width="82" customWidth="1"/>
    <col min="2307" max="2309" width="19.140625" customWidth="1"/>
    <col min="2561" max="2561" width="8.140625" customWidth="1"/>
    <col min="2562" max="2562" width="82" customWidth="1"/>
    <col min="2563" max="2565" width="19.140625" customWidth="1"/>
    <col min="2817" max="2817" width="8.140625" customWidth="1"/>
    <col min="2818" max="2818" width="82" customWidth="1"/>
    <col min="2819" max="2821" width="19.140625" customWidth="1"/>
    <col min="3073" max="3073" width="8.140625" customWidth="1"/>
    <col min="3074" max="3074" width="82" customWidth="1"/>
    <col min="3075" max="3077" width="19.140625" customWidth="1"/>
    <col min="3329" max="3329" width="8.140625" customWidth="1"/>
    <col min="3330" max="3330" width="82" customWidth="1"/>
    <col min="3331" max="3333" width="19.140625" customWidth="1"/>
    <col min="3585" max="3585" width="8.140625" customWidth="1"/>
    <col min="3586" max="3586" width="82" customWidth="1"/>
    <col min="3587" max="3589" width="19.140625" customWidth="1"/>
    <col min="3841" max="3841" width="8.140625" customWidth="1"/>
    <col min="3842" max="3842" width="82" customWidth="1"/>
    <col min="3843" max="3845" width="19.140625" customWidth="1"/>
    <col min="4097" max="4097" width="8.140625" customWidth="1"/>
    <col min="4098" max="4098" width="82" customWidth="1"/>
    <col min="4099" max="4101" width="19.140625" customWidth="1"/>
    <col min="4353" max="4353" width="8.140625" customWidth="1"/>
    <col min="4354" max="4354" width="82" customWidth="1"/>
    <col min="4355" max="4357" width="19.140625" customWidth="1"/>
    <col min="4609" max="4609" width="8.140625" customWidth="1"/>
    <col min="4610" max="4610" width="82" customWidth="1"/>
    <col min="4611" max="4613" width="19.140625" customWidth="1"/>
    <col min="4865" max="4865" width="8.140625" customWidth="1"/>
    <col min="4866" max="4866" width="82" customWidth="1"/>
    <col min="4867" max="4869" width="19.140625" customWidth="1"/>
    <col min="5121" max="5121" width="8.140625" customWidth="1"/>
    <col min="5122" max="5122" width="82" customWidth="1"/>
    <col min="5123" max="5125" width="19.140625" customWidth="1"/>
    <col min="5377" max="5377" width="8.140625" customWidth="1"/>
    <col min="5378" max="5378" width="82" customWidth="1"/>
    <col min="5379" max="5381" width="19.140625" customWidth="1"/>
    <col min="5633" max="5633" width="8.140625" customWidth="1"/>
    <col min="5634" max="5634" width="82" customWidth="1"/>
    <col min="5635" max="5637" width="19.140625" customWidth="1"/>
    <col min="5889" max="5889" width="8.140625" customWidth="1"/>
    <col min="5890" max="5890" width="82" customWidth="1"/>
    <col min="5891" max="5893" width="19.140625" customWidth="1"/>
    <col min="6145" max="6145" width="8.140625" customWidth="1"/>
    <col min="6146" max="6146" width="82" customWidth="1"/>
    <col min="6147" max="6149" width="19.140625" customWidth="1"/>
    <col min="6401" max="6401" width="8.140625" customWidth="1"/>
    <col min="6402" max="6402" width="82" customWidth="1"/>
    <col min="6403" max="6405" width="19.140625" customWidth="1"/>
    <col min="6657" max="6657" width="8.140625" customWidth="1"/>
    <col min="6658" max="6658" width="82" customWidth="1"/>
    <col min="6659" max="6661" width="19.140625" customWidth="1"/>
    <col min="6913" max="6913" width="8.140625" customWidth="1"/>
    <col min="6914" max="6914" width="82" customWidth="1"/>
    <col min="6915" max="6917" width="19.140625" customWidth="1"/>
    <col min="7169" max="7169" width="8.140625" customWidth="1"/>
    <col min="7170" max="7170" width="82" customWidth="1"/>
    <col min="7171" max="7173" width="19.140625" customWidth="1"/>
    <col min="7425" max="7425" width="8.140625" customWidth="1"/>
    <col min="7426" max="7426" width="82" customWidth="1"/>
    <col min="7427" max="7429" width="19.140625" customWidth="1"/>
    <col min="7681" max="7681" width="8.140625" customWidth="1"/>
    <col min="7682" max="7682" width="82" customWidth="1"/>
    <col min="7683" max="7685" width="19.140625" customWidth="1"/>
    <col min="7937" max="7937" width="8.140625" customWidth="1"/>
    <col min="7938" max="7938" width="82" customWidth="1"/>
    <col min="7939" max="7941" width="19.140625" customWidth="1"/>
    <col min="8193" max="8193" width="8.140625" customWidth="1"/>
    <col min="8194" max="8194" width="82" customWidth="1"/>
    <col min="8195" max="8197" width="19.140625" customWidth="1"/>
    <col min="8449" max="8449" width="8.140625" customWidth="1"/>
    <col min="8450" max="8450" width="82" customWidth="1"/>
    <col min="8451" max="8453" width="19.140625" customWidth="1"/>
    <col min="8705" max="8705" width="8.140625" customWidth="1"/>
    <col min="8706" max="8706" width="82" customWidth="1"/>
    <col min="8707" max="8709" width="19.140625" customWidth="1"/>
    <col min="8961" max="8961" width="8.140625" customWidth="1"/>
    <col min="8962" max="8962" width="82" customWidth="1"/>
    <col min="8963" max="8965" width="19.140625" customWidth="1"/>
    <col min="9217" max="9217" width="8.140625" customWidth="1"/>
    <col min="9218" max="9218" width="82" customWidth="1"/>
    <col min="9219" max="9221" width="19.140625" customWidth="1"/>
    <col min="9473" max="9473" width="8.140625" customWidth="1"/>
    <col min="9474" max="9474" width="82" customWidth="1"/>
    <col min="9475" max="9477" width="19.140625" customWidth="1"/>
    <col min="9729" max="9729" width="8.140625" customWidth="1"/>
    <col min="9730" max="9730" width="82" customWidth="1"/>
    <col min="9731" max="9733" width="19.140625" customWidth="1"/>
    <col min="9985" max="9985" width="8.140625" customWidth="1"/>
    <col min="9986" max="9986" width="82" customWidth="1"/>
    <col min="9987" max="9989" width="19.140625" customWidth="1"/>
    <col min="10241" max="10241" width="8.140625" customWidth="1"/>
    <col min="10242" max="10242" width="82" customWidth="1"/>
    <col min="10243" max="10245" width="19.140625" customWidth="1"/>
    <col min="10497" max="10497" width="8.140625" customWidth="1"/>
    <col min="10498" max="10498" width="82" customWidth="1"/>
    <col min="10499" max="10501" width="19.140625" customWidth="1"/>
    <col min="10753" max="10753" width="8.140625" customWidth="1"/>
    <col min="10754" max="10754" width="82" customWidth="1"/>
    <col min="10755" max="10757" width="19.140625" customWidth="1"/>
    <col min="11009" max="11009" width="8.140625" customWidth="1"/>
    <col min="11010" max="11010" width="82" customWidth="1"/>
    <col min="11011" max="11013" width="19.140625" customWidth="1"/>
    <col min="11265" max="11265" width="8.140625" customWidth="1"/>
    <col min="11266" max="11266" width="82" customWidth="1"/>
    <col min="11267" max="11269" width="19.140625" customWidth="1"/>
    <col min="11521" max="11521" width="8.140625" customWidth="1"/>
    <col min="11522" max="11522" width="82" customWidth="1"/>
    <col min="11523" max="11525" width="19.140625" customWidth="1"/>
    <col min="11777" max="11777" width="8.140625" customWidth="1"/>
    <col min="11778" max="11778" width="82" customWidth="1"/>
    <col min="11779" max="11781" width="19.140625" customWidth="1"/>
    <col min="12033" max="12033" width="8.140625" customWidth="1"/>
    <col min="12034" max="12034" width="82" customWidth="1"/>
    <col min="12035" max="12037" width="19.140625" customWidth="1"/>
    <col min="12289" max="12289" width="8.140625" customWidth="1"/>
    <col min="12290" max="12290" width="82" customWidth="1"/>
    <col min="12291" max="12293" width="19.140625" customWidth="1"/>
    <col min="12545" max="12545" width="8.140625" customWidth="1"/>
    <col min="12546" max="12546" width="82" customWidth="1"/>
    <col min="12547" max="12549" width="19.140625" customWidth="1"/>
    <col min="12801" max="12801" width="8.140625" customWidth="1"/>
    <col min="12802" max="12802" width="82" customWidth="1"/>
    <col min="12803" max="12805" width="19.140625" customWidth="1"/>
    <col min="13057" max="13057" width="8.140625" customWidth="1"/>
    <col min="13058" max="13058" width="82" customWidth="1"/>
    <col min="13059" max="13061" width="19.140625" customWidth="1"/>
    <col min="13313" max="13313" width="8.140625" customWidth="1"/>
    <col min="13314" max="13314" width="82" customWidth="1"/>
    <col min="13315" max="13317" width="19.140625" customWidth="1"/>
    <col min="13569" max="13569" width="8.140625" customWidth="1"/>
    <col min="13570" max="13570" width="82" customWidth="1"/>
    <col min="13571" max="13573" width="19.140625" customWidth="1"/>
    <col min="13825" max="13825" width="8.140625" customWidth="1"/>
    <col min="13826" max="13826" width="82" customWidth="1"/>
    <col min="13827" max="13829" width="19.140625" customWidth="1"/>
    <col min="14081" max="14081" width="8.140625" customWidth="1"/>
    <col min="14082" max="14082" width="82" customWidth="1"/>
    <col min="14083" max="14085" width="19.140625" customWidth="1"/>
    <col min="14337" max="14337" width="8.140625" customWidth="1"/>
    <col min="14338" max="14338" width="82" customWidth="1"/>
    <col min="14339" max="14341" width="19.140625" customWidth="1"/>
    <col min="14593" max="14593" width="8.140625" customWidth="1"/>
    <col min="14594" max="14594" width="82" customWidth="1"/>
    <col min="14595" max="14597" width="19.140625" customWidth="1"/>
    <col min="14849" max="14849" width="8.140625" customWidth="1"/>
    <col min="14850" max="14850" width="82" customWidth="1"/>
    <col min="14851" max="14853" width="19.140625" customWidth="1"/>
    <col min="15105" max="15105" width="8.140625" customWidth="1"/>
    <col min="15106" max="15106" width="82" customWidth="1"/>
    <col min="15107" max="15109" width="19.140625" customWidth="1"/>
    <col min="15361" max="15361" width="8.140625" customWidth="1"/>
    <col min="15362" max="15362" width="82" customWidth="1"/>
    <col min="15363" max="15365" width="19.140625" customWidth="1"/>
    <col min="15617" max="15617" width="8.140625" customWidth="1"/>
    <col min="15618" max="15618" width="82" customWidth="1"/>
    <col min="15619" max="15621" width="19.140625" customWidth="1"/>
    <col min="15873" max="15873" width="8.140625" customWidth="1"/>
    <col min="15874" max="15874" width="82" customWidth="1"/>
    <col min="15875" max="15877" width="19.140625" customWidth="1"/>
    <col min="16129" max="16129" width="8.140625" customWidth="1"/>
    <col min="16130" max="16130" width="82" customWidth="1"/>
    <col min="16131" max="16133" width="19.140625" customWidth="1"/>
  </cols>
  <sheetData>
    <row r="1" spans="1:5">
      <c r="A1" s="154" t="s">
        <v>174</v>
      </c>
      <c r="B1" s="155"/>
      <c r="C1" s="155"/>
      <c r="D1" s="155"/>
      <c r="E1" s="155"/>
    </row>
    <row r="2" spans="1:5">
      <c r="A2" s="147" t="s">
        <v>175</v>
      </c>
      <c r="B2" s="147" t="s">
        <v>176</v>
      </c>
      <c r="C2" s="147" t="s">
        <v>177</v>
      </c>
      <c r="D2" s="147" t="s">
        <v>178</v>
      </c>
      <c r="E2" s="147" t="s">
        <v>179</v>
      </c>
    </row>
    <row r="3" spans="1:5">
      <c r="A3" s="147">
        <v>1</v>
      </c>
      <c r="B3" s="147">
        <v>2</v>
      </c>
      <c r="C3" s="147">
        <v>3</v>
      </c>
      <c r="D3" s="147">
        <v>4</v>
      </c>
      <c r="E3" s="147">
        <v>5</v>
      </c>
    </row>
    <row r="4" spans="1:5">
      <c r="A4" s="148" t="s">
        <v>180</v>
      </c>
      <c r="B4" s="149" t="s">
        <v>181</v>
      </c>
      <c r="C4" s="150">
        <v>709</v>
      </c>
      <c r="D4" s="150">
        <v>0</v>
      </c>
      <c r="E4" s="150">
        <v>704</v>
      </c>
    </row>
    <row r="5" spans="1:5">
      <c r="A5" s="148" t="s">
        <v>182</v>
      </c>
      <c r="B5" s="149" t="s">
        <v>183</v>
      </c>
      <c r="C5" s="150">
        <v>0</v>
      </c>
      <c r="D5" s="150">
        <v>0</v>
      </c>
      <c r="E5" s="150">
        <v>0</v>
      </c>
    </row>
    <row r="6" spans="1:5">
      <c r="A6" s="148" t="s">
        <v>184</v>
      </c>
      <c r="B6" s="149" t="s">
        <v>185</v>
      </c>
      <c r="C6" s="150">
        <v>0</v>
      </c>
      <c r="D6" s="150">
        <v>0</v>
      </c>
      <c r="E6" s="150">
        <v>0</v>
      </c>
    </row>
    <row r="7" spans="1:5">
      <c r="A7" s="151" t="s">
        <v>186</v>
      </c>
      <c r="B7" s="152" t="s">
        <v>187</v>
      </c>
      <c r="C7" s="153">
        <v>709</v>
      </c>
      <c r="D7" s="153">
        <v>0</v>
      </c>
      <c r="E7" s="153">
        <v>704</v>
      </c>
    </row>
    <row r="8" spans="1:5">
      <c r="A8" s="148" t="s">
        <v>188</v>
      </c>
      <c r="B8" s="149" t="s">
        <v>189</v>
      </c>
      <c r="C8" s="150">
        <v>0</v>
      </c>
      <c r="D8" s="150">
        <v>0</v>
      </c>
      <c r="E8" s="150">
        <v>0</v>
      </c>
    </row>
    <row r="9" spans="1:5">
      <c r="A9" s="148" t="s">
        <v>190</v>
      </c>
      <c r="B9" s="149" t="s">
        <v>191</v>
      </c>
      <c r="C9" s="150">
        <v>487</v>
      </c>
      <c r="D9" s="150">
        <v>0</v>
      </c>
      <c r="E9" s="150">
        <v>487</v>
      </c>
    </row>
    <row r="10" spans="1:5">
      <c r="A10" s="148" t="s">
        <v>192</v>
      </c>
      <c r="B10" s="149" t="s">
        <v>193</v>
      </c>
      <c r="C10" s="150">
        <v>0</v>
      </c>
      <c r="D10" s="150">
        <v>0</v>
      </c>
      <c r="E10" s="150">
        <v>0</v>
      </c>
    </row>
    <row r="11" spans="1:5">
      <c r="A11" s="148" t="s">
        <v>194</v>
      </c>
      <c r="B11" s="149" t="s">
        <v>195</v>
      </c>
      <c r="C11" s="150">
        <v>21</v>
      </c>
      <c r="D11" s="150">
        <v>0</v>
      </c>
      <c r="E11" s="150">
        <v>351</v>
      </c>
    </row>
    <row r="12" spans="1:5">
      <c r="A12" s="148" t="s">
        <v>196</v>
      </c>
      <c r="B12" s="149" t="s">
        <v>197</v>
      </c>
      <c r="C12" s="150">
        <v>0</v>
      </c>
      <c r="D12" s="150">
        <v>0</v>
      </c>
      <c r="E12" s="150">
        <v>0</v>
      </c>
    </row>
    <row r="13" spans="1:5">
      <c r="A13" s="151" t="s">
        <v>198</v>
      </c>
      <c r="B13" s="152" t="s">
        <v>199</v>
      </c>
      <c r="C13" s="153">
        <v>508</v>
      </c>
      <c r="D13" s="153">
        <v>0</v>
      </c>
      <c r="E13" s="153">
        <v>838</v>
      </c>
    </row>
    <row r="14" spans="1:5">
      <c r="A14" s="148" t="s">
        <v>200</v>
      </c>
      <c r="B14" s="149" t="s">
        <v>201</v>
      </c>
      <c r="C14" s="150">
        <v>0</v>
      </c>
      <c r="D14" s="150">
        <v>0</v>
      </c>
      <c r="E14" s="150">
        <v>0</v>
      </c>
    </row>
    <row r="15" spans="1:5">
      <c r="A15" s="148" t="s">
        <v>202</v>
      </c>
      <c r="B15" s="149" t="s">
        <v>203</v>
      </c>
      <c r="C15" s="150">
        <v>0</v>
      </c>
      <c r="D15" s="150">
        <v>0</v>
      </c>
      <c r="E15" s="150">
        <v>0</v>
      </c>
    </row>
    <row r="16" spans="1:5">
      <c r="A16" s="148" t="s">
        <v>204</v>
      </c>
      <c r="B16" s="149" t="s">
        <v>205</v>
      </c>
      <c r="C16" s="150">
        <v>0</v>
      </c>
      <c r="D16" s="150">
        <v>0</v>
      </c>
      <c r="E16" s="150">
        <v>0</v>
      </c>
    </row>
    <row r="17" spans="1:5">
      <c r="A17" s="148" t="s">
        <v>206</v>
      </c>
      <c r="B17" s="149" t="s">
        <v>207</v>
      </c>
      <c r="C17" s="150">
        <v>0</v>
      </c>
      <c r="D17" s="150">
        <v>0</v>
      </c>
      <c r="E17" s="150">
        <v>0</v>
      </c>
    </row>
    <row r="18" spans="1:5">
      <c r="A18" s="148" t="s">
        <v>208</v>
      </c>
      <c r="B18" s="149" t="s">
        <v>209</v>
      </c>
      <c r="C18" s="150">
        <v>0</v>
      </c>
      <c r="D18" s="150">
        <v>0</v>
      </c>
      <c r="E18" s="150">
        <v>0</v>
      </c>
    </row>
    <row r="19" spans="1:5">
      <c r="A19" s="148" t="s">
        <v>210</v>
      </c>
      <c r="B19" s="149" t="s">
        <v>211</v>
      </c>
      <c r="C19" s="150">
        <v>0</v>
      </c>
      <c r="D19" s="150">
        <v>0</v>
      </c>
      <c r="E19" s="150">
        <v>0</v>
      </c>
    </row>
    <row r="20" spans="1:5">
      <c r="A20" s="148" t="s">
        <v>212</v>
      </c>
      <c r="B20" s="149" t="s">
        <v>213</v>
      </c>
      <c r="C20" s="150">
        <v>0</v>
      </c>
      <c r="D20" s="150">
        <v>0</v>
      </c>
      <c r="E20" s="150">
        <v>0</v>
      </c>
    </row>
    <row r="21" spans="1:5">
      <c r="A21" s="148" t="s">
        <v>214</v>
      </c>
      <c r="B21" s="149" t="s">
        <v>215</v>
      </c>
      <c r="C21" s="150">
        <v>0</v>
      </c>
      <c r="D21" s="150">
        <v>0</v>
      </c>
      <c r="E21" s="150">
        <v>0</v>
      </c>
    </row>
    <row r="22" spans="1:5">
      <c r="A22" s="148" t="s">
        <v>216</v>
      </c>
      <c r="B22" s="149" t="s">
        <v>217</v>
      </c>
      <c r="C22" s="150">
        <v>0</v>
      </c>
      <c r="D22" s="150">
        <v>0</v>
      </c>
      <c r="E22" s="150">
        <v>0</v>
      </c>
    </row>
    <row r="23" spans="1:5">
      <c r="A23" s="148" t="s">
        <v>218</v>
      </c>
      <c r="B23" s="149" t="s">
        <v>219</v>
      </c>
      <c r="C23" s="150">
        <v>0</v>
      </c>
      <c r="D23" s="150">
        <v>0</v>
      </c>
      <c r="E23" s="150">
        <v>0</v>
      </c>
    </row>
    <row r="24" spans="1:5">
      <c r="A24" s="151" t="s">
        <v>220</v>
      </c>
      <c r="B24" s="152" t="s">
        <v>221</v>
      </c>
      <c r="C24" s="153">
        <v>0</v>
      </c>
      <c r="D24" s="153">
        <v>0</v>
      </c>
      <c r="E24" s="153">
        <v>0</v>
      </c>
    </row>
    <row r="25" spans="1:5">
      <c r="A25" s="148" t="s">
        <v>222</v>
      </c>
      <c r="B25" s="149" t="s">
        <v>223</v>
      </c>
      <c r="C25" s="150">
        <v>0</v>
      </c>
      <c r="D25" s="150">
        <v>0</v>
      </c>
      <c r="E25" s="150">
        <v>0</v>
      </c>
    </row>
    <row r="26" spans="1:5">
      <c r="A26" s="148" t="s">
        <v>224</v>
      </c>
      <c r="B26" s="149" t="s">
        <v>225</v>
      </c>
      <c r="C26" s="150">
        <v>0</v>
      </c>
      <c r="D26" s="150">
        <v>0</v>
      </c>
      <c r="E26" s="150">
        <v>0</v>
      </c>
    </row>
    <row r="27" spans="1:5">
      <c r="A27" s="148" t="s">
        <v>226</v>
      </c>
      <c r="B27" s="149" t="s">
        <v>227</v>
      </c>
      <c r="C27" s="150">
        <v>0</v>
      </c>
      <c r="D27" s="150">
        <v>0</v>
      </c>
      <c r="E27" s="150">
        <v>0</v>
      </c>
    </row>
    <row r="28" spans="1:5">
      <c r="A28" s="148" t="s">
        <v>228</v>
      </c>
      <c r="B28" s="149" t="s">
        <v>229</v>
      </c>
      <c r="C28" s="150">
        <v>0</v>
      </c>
      <c r="D28" s="150">
        <v>0</v>
      </c>
      <c r="E28" s="150">
        <v>0</v>
      </c>
    </row>
    <row r="29" spans="1:5">
      <c r="A29" s="148" t="s">
        <v>230</v>
      </c>
      <c r="B29" s="149" t="s">
        <v>231</v>
      </c>
      <c r="C29" s="150">
        <v>0</v>
      </c>
      <c r="D29" s="150">
        <v>0</v>
      </c>
      <c r="E29" s="150">
        <v>0</v>
      </c>
    </row>
    <row r="30" spans="1:5">
      <c r="A30" s="151" t="s">
        <v>232</v>
      </c>
      <c r="B30" s="152" t="s">
        <v>233</v>
      </c>
      <c r="C30" s="153">
        <v>0</v>
      </c>
      <c r="D30" s="153">
        <v>0</v>
      </c>
      <c r="E30" s="153">
        <v>0</v>
      </c>
    </row>
    <row r="31" spans="1:5">
      <c r="A31" s="151" t="s">
        <v>234</v>
      </c>
      <c r="B31" s="152" t="s">
        <v>235</v>
      </c>
      <c r="C31" s="153">
        <v>1217</v>
      </c>
      <c r="D31" s="153">
        <v>0</v>
      </c>
      <c r="E31" s="153">
        <v>1542</v>
      </c>
    </row>
    <row r="32" spans="1:5">
      <c r="A32" s="148" t="s">
        <v>236</v>
      </c>
      <c r="B32" s="149" t="s">
        <v>237</v>
      </c>
      <c r="C32" s="150">
        <v>0</v>
      </c>
      <c r="D32" s="150">
        <v>0</v>
      </c>
      <c r="E32" s="150">
        <v>0</v>
      </c>
    </row>
    <row r="33" spans="1:5">
      <c r="A33" s="148" t="s">
        <v>238</v>
      </c>
      <c r="B33" s="149" t="s">
        <v>239</v>
      </c>
      <c r="C33" s="150">
        <v>0</v>
      </c>
      <c r="D33" s="150">
        <v>0</v>
      </c>
      <c r="E33" s="150">
        <v>0</v>
      </c>
    </row>
    <row r="34" spans="1:5">
      <c r="A34" s="148" t="s">
        <v>240</v>
      </c>
      <c r="B34" s="149" t="s">
        <v>241</v>
      </c>
      <c r="C34" s="150">
        <v>0</v>
      </c>
      <c r="D34" s="150">
        <v>0</v>
      </c>
      <c r="E34" s="150">
        <v>0</v>
      </c>
    </row>
    <row r="35" spans="1:5">
      <c r="A35" s="148" t="s">
        <v>242</v>
      </c>
      <c r="B35" s="149" t="s">
        <v>243</v>
      </c>
      <c r="C35" s="150">
        <v>0</v>
      </c>
      <c r="D35" s="150">
        <v>0</v>
      </c>
      <c r="E35" s="150">
        <v>0</v>
      </c>
    </row>
    <row r="36" spans="1:5">
      <c r="A36" s="148" t="s">
        <v>244</v>
      </c>
      <c r="B36" s="149" t="s">
        <v>245</v>
      </c>
      <c r="C36" s="150">
        <v>0</v>
      </c>
      <c r="D36" s="150">
        <v>0</v>
      </c>
      <c r="E36" s="150">
        <v>0</v>
      </c>
    </row>
    <row r="37" spans="1:5">
      <c r="A37" s="151" t="s">
        <v>246</v>
      </c>
      <c r="B37" s="152" t="s">
        <v>247</v>
      </c>
      <c r="C37" s="153">
        <v>0</v>
      </c>
      <c r="D37" s="153">
        <v>0</v>
      </c>
      <c r="E37" s="153">
        <v>0</v>
      </c>
    </row>
    <row r="38" spans="1:5">
      <c r="A38" s="148" t="s">
        <v>248</v>
      </c>
      <c r="B38" s="149" t="s">
        <v>249</v>
      </c>
      <c r="C38" s="150">
        <v>0</v>
      </c>
      <c r="D38" s="150">
        <v>0</v>
      </c>
      <c r="E38" s="150">
        <v>0</v>
      </c>
    </row>
    <row r="39" spans="1:5">
      <c r="A39" s="148" t="s">
        <v>250</v>
      </c>
      <c r="B39" s="149" t="s">
        <v>251</v>
      </c>
      <c r="C39" s="150">
        <v>0</v>
      </c>
      <c r="D39" s="150">
        <v>0</v>
      </c>
      <c r="E39" s="150">
        <v>0</v>
      </c>
    </row>
    <row r="40" spans="1:5">
      <c r="A40" s="148" t="s">
        <v>252</v>
      </c>
      <c r="B40" s="149" t="s">
        <v>253</v>
      </c>
      <c r="C40" s="150">
        <v>0</v>
      </c>
      <c r="D40" s="150">
        <v>0</v>
      </c>
      <c r="E40" s="150">
        <v>0</v>
      </c>
    </row>
    <row r="41" spans="1:5">
      <c r="A41" s="148" t="s">
        <v>254</v>
      </c>
      <c r="B41" s="149" t="s">
        <v>255</v>
      </c>
      <c r="C41" s="150">
        <v>0</v>
      </c>
      <c r="D41" s="150">
        <v>0</v>
      </c>
      <c r="E41" s="150">
        <v>0</v>
      </c>
    </row>
    <row r="42" spans="1:5">
      <c r="A42" s="148" t="s">
        <v>256</v>
      </c>
      <c r="B42" s="149" t="s">
        <v>257</v>
      </c>
      <c r="C42" s="150">
        <v>0</v>
      </c>
      <c r="D42" s="150">
        <v>0</v>
      </c>
      <c r="E42" s="150">
        <v>0</v>
      </c>
    </row>
    <row r="43" spans="1:5">
      <c r="A43" s="148" t="s">
        <v>258</v>
      </c>
      <c r="B43" s="149" t="s">
        <v>259</v>
      </c>
      <c r="C43" s="150">
        <v>0</v>
      </c>
      <c r="D43" s="150">
        <v>0</v>
      </c>
      <c r="E43" s="150">
        <v>0</v>
      </c>
    </row>
    <row r="44" spans="1:5">
      <c r="A44" s="148" t="s">
        <v>260</v>
      </c>
      <c r="B44" s="149" t="s">
        <v>261</v>
      </c>
      <c r="C44" s="150">
        <v>0</v>
      </c>
      <c r="D44" s="150">
        <v>0</v>
      </c>
      <c r="E44" s="150">
        <v>0</v>
      </c>
    </row>
    <row r="45" spans="1:5">
      <c r="A45" s="151" t="s">
        <v>262</v>
      </c>
      <c r="B45" s="152" t="s">
        <v>263</v>
      </c>
      <c r="C45" s="153">
        <v>0</v>
      </c>
      <c r="D45" s="153">
        <v>0</v>
      </c>
      <c r="E45" s="153">
        <v>0</v>
      </c>
    </row>
    <row r="46" spans="1:5">
      <c r="A46" s="151" t="s">
        <v>264</v>
      </c>
      <c r="B46" s="152" t="s">
        <v>265</v>
      </c>
      <c r="C46" s="153">
        <v>0</v>
      </c>
      <c r="D46" s="153">
        <v>0</v>
      </c>
      <c r="E46" s="153">
        <v>0</v>
      </c>
    </row>
    <row r="47" spans="1:5">
      <c r="A47" s="148" t="s">
        <v>266</v>
      </c>
      <c r="B47" s="149" t="s">
        <v>267</v>
      </c>
      <c r="C47" s="150">
        <v>0</v>
      </c>
      <c r="D47" s="150">
        <v>0</v>
      </c>
      <c r="E47" s="150">
        <v>0</v>
      </c>
    </row>
    <row r="48" spans="1:5">
      <c r="A48" s="148" t="s">
        <v>268</v>
      </c>
      <c r="B48" s="149" t="s">
        <v>269</v>
      </c>
      <c r="C48" s="150">
        <v>0</v>
      </c>
      <c r="D48" s="150">
        <v>0</v>
      </c>
      <c r="E48" s="150">
        <v>0</v>
      </c>
    </row>
    <row r="49" spans="1:5">
      <c r="A49" s="151" t="s">
        <v>270</v>
      </c>
      <c r="B49" s="152" t="s">
        <v>271</v>
      </c>
      <c r="C49" s="153">
        <v>0</v>
      </c>
      <c r="D49" s="153">
        <v>0</v>
      </c>
      <c r="E49" s="153">
        <v>0</v>
      </c>
    </row>
    <row r="50" spans="1:5">
      <c r="A50" s="148" t="s">
        <v>272</v>
      </c>
      <c r="B50" s="149" t="s">
        <v>273</v>
      </c>
      <c r="C50" s="150">
        <v>83</v>
      </c>
      <c r="D50" s="150">
        <v>0</v>
      </c>
      <c r="E50" s="150">
        <v>119</v>
      </c>
    </row>
    <row r="51" spans="1:5">
      <c r="A51" s="148" t="s">
        <v>274</v>
      </c>
      <c r="B51" s="149" t="s">
        <v>275</v>
      </c>
      <c r="C51" s="150">
        <v>0</v>
      </c>
      <c r="D51" s="150">
        <v>0</v>
      </c>
      <c r="E51" s="150">
        <v>0</v>
      </c>
    </row>
    <row r="52" spans="1:5">
      <c r="A52" s="148" t="s">
        <v>276</v>
      </c>
      <c r="B52" s="149" t="s">
        <v>277</v>
      </c>
      <c r="C52" s="150">
        <v>0</v>
      </c>
      <c r="D52" s="150">
        <v>0</v>
      </c>
      <c r="E52" s="150">
        <v>0</v>
      </c>
    </row>
    <row r="53" spans="1:5">
      <c r="A53" s="151" t="s">
        <v>278</v>
      </c>
      <c r="B53" s="152" t="s">
        <v>279</v>
      </c>
      <c r="C53" s="153">
        <v>83</v>
      </c>
      <c r="D53" s="153">
        <v>0</v>
      </c>
      <c r="E53" s="153">
        <v>119</v>
      </c>
    </row>
    <row r="54" spans="1:5">
      <c r="A54" s="148" t="s">
        <v>280</v>
      </c>
      <c r="B54" s="149" t="s">
        <v>281</v>
      </c>
      <c r="C54" s="150">
        <v>969</v>
      </c>
      <c r="D54" s="150">
        <v>0</v>
      </c>
      <c r="E54" s="150">
        <v>73</v>
      </c>
    </row>
    <row r="55" spans="1:5">
      <c r="A55" s="148" t="s">
        <v>282</v>
      </c>
      <c r="B55" s="149" t="s">
        <v>283</v>
      </c>
      <c r="C55" s="150">
        <v>0</v>
      </c>
      <c r="D55" s="150">
        <v>0</v>
      </c>
      <c r="E55" s="150">
        <v>0</v>
      </c>
    </row>
    <row r="56" spans="1:5">
      <c r="A56" s="151" t="s">
        <v>284</v>
      </c>
      <c r="B56" s="152" t="s">
        <v>285</v>
      </c>
      <c r="C56" s="153">
        <v>969</v>
      </c>
      <c r="D56" s="153">
        <v>0</v>
      </c>
      <c r="E56" s="153">
        <v>73</v>
      </c>
    </row>
    <row r="57" spans="1:5">
      <c r="A57" s="148" t="s">
        <v>286</v>
      </c>
      <c r="B57" s="149" t="s">
        <v>287</v>
      </c>
      <c r="C57" s="150">
        <v>0</v>
      </c>
      <c r="D57" s="150">
        <v>0</v>
      </c>
      <c r="E57" s="150">
        <v>0</v>
      </c>
    </row>
    <row r="58" spans="1:5">
      <c r="A58" s="148" t="s">
        <v>288</v>
      </c>
      <c r="B58" s="149" t="s">
        <v>289</v>
      </c>
      <c r="C58" s="150">
        <v>0</v>
      </c>
      <c r="D58" s="150">
        <v>0</v>
      </c>
      <c r="E58" s="150">
        <v>0</v>
      </c>
    </row>
    <row r="59" spans="1:5">
      <c r="A59" s="151" t="s">
        <v>290</v>
      </c>
      <c r="B59" s="152" t="s">
        <v>291</v>
      </c>
      <c r="C59" s="153">
        <v>0</v>
      </c>
      <c r="D59" s="153">
        <v>0</v>
      </c>
      <c r="E59" s="153">
        <v>0</v>
      </c>
    </row>
    <row r="60" spans="1:5">
      <c r="A60" s="151" t="s">
        <v>292</v>
      </c>
      <c r="B60" s="152" t="s">
        <v>293</v>
      </c>
      <c r="C60" s="153">
        <v>1052</v>
      </c>
      <c r="D60" s="153">
        <v>0</v>
      </c>
      <c r="E60" s="153">
        <v>192</v>
      </c>
    </row>
    <row r="61" spans="1:5" ht="25.5">
      <c r="A61" s="148" t="s">
        <v>294</v>
      </c>
      <c r="B61" s="149" t="s">
        <v>295</v>
      </c>
      <c r="C61" s="150">
        <v>0</v>
      </c>
      <c r="D61" s="150">
        <v>0</v>
      </c>
      <c r="E61" s="150">
        <v>0</v>
      </c>
    </row>
    <row r="62" spans="1:5" ht="25.5">
      <c r="A62" s="148" t="s">
        <v>296</v>
      </c>
      <c r="B62" s="149" t="s">
        <v>297</v>
      </c>
      <c r="C62" s="150">
        <v>0</v>
      </c>
      <c r="D62" s="150">
        <v>0</v>
      </c>
      <c r="E62" s="150">
        <v>0</v>
      </c>
    </row>
    <row r="63" spans="1:5" ht="25.5">
      <c r="A63" s="148" t="s">
        <v>298</v>
      </c>
      <c r="B63" s="149" t="s">
        <v>299</v>
      </c>
      <c r="C63" s="150">
        <v>0</v>
      </c>
      <c r="D63" s="150">
        <v>0</v>
      </c>
      <c r="E63" s="150">
        <v>0</v>
      </c>
    </row>
    <row r="64" spans="1:5" ht="25.5">
      <c r="A64" s="148" t="s">
        <v>300</v>
      </c>
      <c r="B64" s="149" t="s">
        <v>301</v>
      </c>
      <c r="C64" s="150">
        <v>0</v>
      </c>
      <c r="D64" s="150">
        <v>0</v>
      </c>
      <c r="E64" s="150">
        <v>0</v>
      </c>
    </row>
    <row r="65" spans="1:5">
      <c r="A65" s="148" t="s">
        <v>302</v>
      </c>
      <c r="B65" s="149" t="s">
        <v>303</v>
      </c>
      <c r="C65" s="150">
        <v>0</v>
      </c>
      <c r="D65" s="150">
        <v>0</v>
      </c>
      <c r="E65" s="150">
        <v>0</v>
      </c>
    </row>
    <row r="66" spans="1:5">
      <c r="A66" s="148" t="s">
        <v>304</v>
      </c>
      <c r="B66" s="149" t="s">
        <v>305</v>
      </c>
      <c r="C66" s="150">
        <v>0</v>
      </c>
      <c r="D66" s="150">
        <v>0</v>
      </c>
      <c r="E66" s="150">
        <v>0</v>
      </c>
    </row>
    <row r="67" spans="1:5" ht="25.5">
      <c r="A67" s="148" t="s">
        <v>306</v>
      </c>
      <c r="B67" s="149" t="s">
        <v>307</v>
      </c>
      <c r="C67" s="150">
        <v>0</v>
      </c>
      <c r="D67" s="150">
        <v>0</v>
      </c>
      <c r="E67" s="150">
        <v>0</v>
      </c>
    </row>
    <row r="68" spans="1:5" ht="25.5">
      <c r="A68" s="148" t="s">
        <v>308</v>
      </c>
      <c r="B68" s="149" t="s">
        <v>309</v>
      </c>
      <c r="C68" s="150">
        <v>0</v>
      </c>
      <c r="D68" s="150">
        <v>0</v>
      </c>
      <c r="E68" s="150">
        <v>0</v>
      </c>
    </row>
    <row r="69" spans="1:5">
      <c r="A69" s="148" t="s">
        <v>310</v>
      </c>
      <c r="B69" s="149" t="s">
        <v>311</v>
      </c>
      <c r="C69" s="150">
        <v>0</v>
      </c>
      <c r="D69" s="150">
        <v>0</v>
      </c>
      <c r="E69" s="150">
        <v>0</v>
      </c>
    </row>
    <row r="70" spans="1:5">
      <c r="A70" s="148" t="s">
        <v>312</v>
      </c>
      <c r="B70" s="149" t="s">
        <v>313</v>
      </c>
      <c r="C70" s="150">
        <v>0</v>
      </c>
      <c r="D70" s="150">
        <v>0</v>
      </c>
      <c r="E70" s="150">
        <v>0</v>
      </c>
    </row>
    <row r="71" spans="1:5">
      <c r="A71" s="148" t="s">
        <v>314</v>
      </c>
      <c r="B71" s="149" t="s">
        <v>315</v>
      </c>
      <c r="C71" s="150">
        <v>0</v>
      </c>
      <c r="D71" s="150">
        <v>0</v>
      </c>
      <c r="E71" s="150">
        <v>0</v>
      </c>
    </row>
    <row r="72" spans="1:5">
      <c r="A72" s="148" t="s">
        <v>316</v>
      </c>
      <c r="B72" s="149" t="s">
        <v>317</v>
      </c>
      <c r="C72" s="150">
        <v>937</v>
      </c>
      <c r="D72" s="150">
        <v>0</v>
      </c>
      <c r="E72" s="150">
        <v>1891</v>
      </c>
    </row>
    <row r="73" spans="1:5" ht="25.5">
      <c r="A73" s="148" t="s">
        <v>318</v>
      </c>
      <c r="B73" s="149" t="s">
        <v>319</v>
      </c>
      <c r="C73" s="150">
        <v>657</v>
      </c>
      <c r="D73" s="150">
        <v>0</v>
      </c>
      <c r="E73" s="150">
        <v>1495</v>
      </c>
    </row>
    <row r="74" spans="1:5">
      <c r="A74" s="148" t="s">
        <v>320</v>
      </c>
      <c r="B74" s="149" t="s">
        <v>321</v>
      </c>
      <c r="C74" s="150">
        <v>0</v>
      </c>
      <c r="D74" s="150">
        <v>0</v>
      </c>
      <c r="E74" s="150">
        <v>0</v>
      </c>
    </row>
    <row r="75" spans="1:5">
      <c r="A75" s="148" t="s">
        <v>322</v>
      </c>
      <c r="B75" s="149" t="s">
        <v>323</v>
      </c>
      <c r="C75" s="150">
        <v>0</v>
      </c>
      <c r="D75" s="150">
        <v>0</v>
      </c>
      <c r="E75" s="150">
        <v>0</v>
      </c>
    </row>
    <row r="76" spans="1:5">
      <c r="A76" s="148" t="s">
        <v>324</v>
      </c>
      <c r="B76" s="149" t="s">
        <v>325</v>
      </c>
      <c r="C76" s="150">
        <v>167</v>
      </c>
      <c r="D76" s="150">
        <v>0</v>
      </c>
      <c r="E76" s="150">
        <v>396</v>
      </c>
    </row>
    <row r="77" spans="1:5" ht="25.5">
      <c r="A77" s="148" t="s">
        <v>326</v>
      </c>
      <c r="B77" s="149" t="s">
        <v>327</v>
      </c>
      <c r="C77" s="150">
        <v>113</v>
      </c>
      <c r="D77" s="150">
        <v>0</v>
      </c>
      <c r="E77" s="150">
        <v>0</v>
      </c>
    </row>
    <row r="78" spans="1:5">
      <c r="A78" s="148" t="s">
        <v>328</v>
      </c>
      <c r="B78" s="149" t="s">
        <v>329</v>
      </c>
      <c r="C78" s="150">
        <v>0</v>
      </c>
      <c r="D78" s="150">
        <v>0</v>
      </c>
      <c r="E78" s="150">
        <v>0</v>
      </c>
    </row>
    <row r="79" spans="1:5" ht="25.5">
      <c r="A79" s="148" t="s">
        <v>330</v>
      </c>
      <c r="B79" s="149" t="s">
        <v>331</v>
      </c>
      <c r="C79" s="150">
        <v>0</v>
      </c>
      <c r="D79" s="150">
        <v>0</v>
      </c>
      <c r="E79" s="150">
        <v>0</v>
      </c>
    </row>
    <row r="80" spans="1:5">
      <c r="A80" s="148" t="s">
        <v>332</v>
      </c>
      <c r="B80" s="149" t="s">
        <v>333</v>
      </c>
      <c r="C80" s="150">
        <v>0</v>
      </c>
      <c r="D80" s="150">
        <v>0</v>
      </c>
      <c r="E80" s="150">
        <v>0</v>
      </c>
    </row>
    <row r="81" spans="1:5">
      <c r="A81" s="148" t="s">
        <v>334</v>
      </c>
      <c r="B81" s="149" t="s">
        <v>335</v>
      </c>
      <c r="C81" s="150">
        <v>0</v>
      </c>
      <c r="D81" s="150">
        <v>0</v>
      </c>
      <c r="E81" s="150">
        <v>0</v>
      </c>
    </row>
    <row r="82" spans="1:5">
      <c r="A82" s="148" t="s">
        <v>336</v>
      </c>
      <c r="B82" s="149" t="s">
        <v>337</v>
      </c>
      <c r="C82" s="150">
        <v>0</v>
      </c>
      <c r="D82" s="150">
        <v>0</v>
      </c>
      <c r="E82" s="150">
        <v>0</v>
      </c>
    </row>
    <row r="83" spans="1:5">
      <c r="A83" s="148" t="s">
        <v>338</v>
      </c>
      <c r="B83" s="149" t="s">
        <v>339</v>
      </c>
      <c r="C83" s="150">
        <v>0</v>
      </c>
      <c r="D83" s="150">
        <v>0</v>
      </c>
      <c r="E83" s="150">
        <v>0</v>
      </c>
    </row>
    <row r="84" spans="1:5">
      <c r="A84" s="148" t="s">
        <v>340</v>
      </c>
      <c r="B84" s="149" t="s">
        <v>341</v>
      </c>
      <c r="C84" s="150">
        <v>0</v>
      </c>
      <c r="D84" s="150">
        <v>0</v>
      </c>
      <c r="E84" s="150">
        <v>0</v>
      </c>
    </row>
    <row r="85" spans="1:5">
      <c r="A85" s="148" t="s">
        <v>342</v>
      </c>
      <c r="B85" s="149" t="s">
        <v>343</v>
      </c>
      <c r="C85" s="150">
        <v>0</v>
      </c>
      <c r="D85" s="150">
        <v>0</v>
      </c>
      <c r="E85" s="150">
        <v>0</v>
      </c>
    </row>
    <row r="86" spans="1:5">
      <c r="A86" s="148" t="s">
        <v>344</v>
      </c>
      <c r="B86" s="149" t="s">
        <v>345</v>
      </c>
      <c r="C86" s="150">
        <v>0</v>
      </c>
      <c r="D86" s="150">
        <v>0</v>
      </c>
      <c r="E86" s="150">
        <v>0</v>
      </c>
    </row>
    <row r="87" spans="1:5" ht="25.5">
      <c r="A87" s="148" t="s">
        <v>346</v>
      </c>
      <c r="B87" s="149" t="s">
        <v>347</v>
      </c>
      <c r="C87" s="150">
        <v>0</v>
      </c>
      <c r="D87" s="150">
        <v>0</v>
      </c>
      <c r="E87" s="150">
        <v>0</v>
      </c>
    </row>
    <row r="88" spans="1:5" ht="25.5">
      <c r="A88" s="148" t="s">
        <v>348</v>
      </c>
      <c r="B88" s="149" t="s">
        <v>349</v>
      </c>
      <c r="C88" s="150">
        <v>0</v>
      </c>
      <c r="D88" s="150">
        <v>0</v>
      </c>
      <c r="E88" s="150">
        <v>0</v>
      </c>
    </row>
    <row r="89" spans="1:5" ht="25.5">
      <c r="A89" s="148" t="s">
        <v>350</v>
      </c>
      <c r="B89" s="149" t="s">
        <v>351</v>
      </c>
      <c r="C89" s="150">
        <v>0</v>
      </c>
      <c r="D89" s="150">
        <v>0</v>
      </c>
      <c r="E89" s="150">
        <v>0</v>
      </c>
    </row>
    <row r="90" spans="1:5" ht="25.5">
      <c r="A90" s="148" t="s">
        <v>352</v>
      </c>
      <c r="B90" s="149" t="s">
        <v>353</v>
      </c>
      <c r="C90" s="150">
        <v>0</v>
      </c>
      <c r="D90" s="150">
        <v>0</v>
      </c>
      <c r="E90" s="150">
        <v>0</v>
      </c>
    </row>
    <row r="91" spans="1:5" ht="25.5">
      <c r="A91" s="148" t="s">
        <v>354</v>
      </c>
      <c r="B91" s="149" t="s">
        <v>355</v>
      </c>
      <c r="C91" s="150">
        <v>0</v>
      </c>
      <c r="D91" s="150">
        <v>0</v>
      </c>
      <c r="E91" s="150">
        <v>0</v>
      </c>
    </row>
    <row r="92" spans="1:5" ht="25.5">
      <c r="A92" s="148" t="s">
        <v>356</v>
      </c>
      <c r="B92" s="149" t="s">
        <v>357</v>
      </c>
      <c r="C92" s="150">
        <v>0</v>
      </c>
      <c r="D92" s="150">
        <v>0</v>
      </c>
      <c r="E92" s="150">
        <v>0</v>
      </c>
    </row>
    <row r="93" spans="1:5" ht="25.5">
      <c r="A93" s="148" t="s">
        <v>358</v>
      </c>
      <c r="B93" s="149" t="s">
        <v>359</v>
      </c>
      <c r="C93" s="150">
        <v>0</v>
      </c>
      <c r="D93" s="150">
        <v>0</v>
      </c>
      <c r="E93" s="150">
        <v>0</v>
      </c>
    </row>
    <row r="94" spans="1:5" ht="25.5">
      <c r="A94" s="148" t="s">
        <v>360</v>
      </c>
      <c r="B94" s="149" t="s">
        <v>361</v>
      </c>
      <c r="C94" s="150">
        <v>0</v>
      </c>
      <c r="D94" s="150">
        <v>0</v>
      </c>
      <c r="E94" s="150">
        <v>0</v>
      </c>
    </row>
    <row r="95" spans="1:5" ht="25.5">
      <c r="A95" s="148" t="s">
        <v>362</v>
      </c>
      <c r="B95" s="149" t="s">
        <v>363</v>
      </c>
      <c r="C95" s="150">
        <v>0</v>
      </c>
      <c r="D95" s="150">
        <v>0</v>
      </c>
      <c r="E95" s="150">
        <v>0</v>
      </c>
    </row>
    <row r="96" spans="1:5" ht="25.5">
      <c r="A96" s="148" t="s">
        <v>364</v>
      </c>
      <c r="B96" s="149" t="s">
        <v>365</v>
      </c>
      <c r="C96" s="150">
        <v>0</v>
      </c>
      <c r="D96" s="150">
        <v>0</v>
      </c>
      <c r="E96" s="150">
        <v>0</v>
      </c>
    </row>
    <row r="97" spans="1:5" ht="25.5">
      <c r="A97" s="148" t="s">
        <v>366</v>
      </c>
      <c r="B97" s="149" t="s">
        <v>367</v>
      </c>
      <c r="C97" s="150">
        <v>0</v>
      </c>
      <c r="D97" s="150">
        <v>0</v>
      </c>
      <c r="E97" s="150">
        <v>0</v>
      </c>
    </row>
    <row r="98" spans="1:5" ht="25.5">
      <c r="A98" s="148" t="s">
        <v>368</v>
      </c>
      <c r="B98" s="149" t="s">
        <v>369</v>
      </c>
      <c r="C98" s="150">
        <v>0</v>
      </c>
      <c r="D98" s="150">
        <v>0</v>
      </c>
      <c r="E98" s="150">
        <v>0</v>
      </c>
    </row>
    <row r="99" spans="1:5" ht="25.5">
      <c r="A99" s="148" t="s">
        <v>370</v>
      </c>
      <c r="B99" s="149" t="s">
        <v>371</v>
      </c>
      <c r="C99" s="150">
        <v>0</v>
      </c>
      <c r="D99" s="150">
        <v>0</v>
      </c>
      <c r="E99" s="150">
        <v>0</v>
      </c>
    </row>
    <row r="100" spans="1:5" ht="25.5">
      <c r="A100" s="148" t="s">
        <v>372</v>
      </c>
      <c r="B100" s="149" t="s">
        <v>373</v>
      </c>
      <c r="C100" s="150">
        <v>0</v>
      </c>
      <c r="D100" s="150">
        <v>0</v>
      </c>
      <c r="E100" s="150">
        <v>0</v>
      </c>
    </row>
    <row r="101" spans="1:5" ht="25.5">
      <c r="A101" s="148" t="s">
        <v>374</v>
      </c>
      <c r="B101" s="149" t="s">
        <v>375</v>
      </c>
      <c r="C101" s="150">
        <v>0</v>
      </c>
      <c r="D101" s="150">
        <v>0</v>
      </c>
      <c r="E101" s="150">
        <v>0</v>
      </c>
    </row>
    <row r="102" spans="1:5" ht="25.5">
      <c r="A102" s="148" t="s">
        <v>376</v>
      </c>
      <c r="B102" s="149" t="s">
        <v>377</v>
      </c>
      <c r="C102" s="150">
        <v>0</v>
      </c>
      <c r="D102" s="150">
        <v>0</v>
      </c>
      <c r="E102" s="150">
        <v>0</v>
      </c>
    </row>
    <row r="103" spans="1:5" ht="25.5">
      <c r="A103" s="148" t="s">
        <v>378</v>
      </c>
      <c r="B103" s="149" t="s">
        <v>379</v>
      </c>
      <c r="C103" s="150">
        <v>0</v>
      </c>
      <c r="D103" s="150">
        <v>0</v>
      </c>
      <c r="E103" s="150">
        <v>0</v>
      </c>
    </row>
    <row r="104" spans="1:5">
      <c r="A104" s="151" t="s">
        <v>380</v>
      </c>
      <c r="B104" s="152" t="s">
        <v>381</v>
      </c>
      <c r="C104" s="153">
        <v>937</v>
      </c>
      <c r="D104" s="153">
        <v>0</v>
      </c>
      <c r="E104" s="153">
        <v>1891</v>
      </c>
    </row>
    <row r="105" spans="1:5" ht="25.5">
      <c r="A105" s="148" t="s">
        <v>382</v>
      </c>
      <c r="B105" s="149" t="s">
        <v>383</v>
      </c>
      <c r="C105" s="150">
        <v>0</v>
      </c>
      <c r="D105" s="150">
        <v>0</v>
      </c>
      <c r="E105" s="150">
        <v>0</v>
      </c>
    </row>
    <row r="106" spans="1:5" ht="25.5">
      <c r="A106" s="148" t="s">
        <v>384</v>
      </c>
      <c r="B106" s="149" t="s">
        <v>385</v>
      </c>
      <c r="C106" s="150">
        <v>0</v>
      </c>
      <c r="D106" s="150">
        <v>0</v>
      </c>
      <c r="E106" s="150">
        <v>0</v>
      </c>
    </row>
    <row r="107" spans="1:5" ht="25.5">
      <c r="A107" s="148" t="s">
        <v>386</v>
      </c>
      <c r="B107" s="149" t="s">
        <v>387</v>
      </c>
      <c r="C107" s="150">
        <v>0</v>
      </c>
      <c r="D107" s="150">
        <v>0</v>
      </c>
      <c r="E107" s="150">
        <v>0</v>
      </c>
    </row>
    <row r="108" spans="1:5" ht="25.5">
      <c r="A108" s="148" t="s">
        <v>388</v>
      </c>
      <c r="B108" s="149" t="s">
        <v>389</v>
      </c>
      <c r="C108" s="150">
        <v>0</v>
      </c>
      <c r="D108" s="150">
        <v>0</v>
      </c>
      <c r="E108" s="150">
        <v>0</v>
      </c>
    </row>
    <row r="109" spans="1:5" ht="25.5">
      <c r="A109" s="148" t="s">
        <v>390</v>
      </c>
      <c r="B109" s="149" t="s">
        <v>391</v>
      </c>
      <c r="C109" s="150">
        <v>0</v>
      </c>
      <c r="D109" s="150">
        <v>0</v>
      </c>
      <c r="E109" s="150">
        <v>0</v>
      </c>
    </row>
    <row r="110" spans="1:5">
      <c r="A110" s="148" t="s">
        <v>392</v>
      </c>
      <c r="B110" s="149" t="s">
        <v>393</v>
      </c>
      <c r="C110" s="150">
        <v>0</v>
      </c>
      <c r="D110" s="150">
        <v>0</v>
      </c>
      <c r="E110" s="150">
        <v>0</v>
      </c>
    </row>
    <row r="111" spans="1:5" ht="25.5">
      <c r="A111" s="148" t="s">
        <v>394</v>
      </c>
      <c r="B111" s="149" t="s">
        <v>395</v>
      </c>
      <c r="C111" s="150">
        <v>0</v>
      </c>
      <c r="D111" s="150">
        <v>0</v>
      </c>
      <c r="E111" s="150">
        <v>0</v>
      </c>
    </row>
    <row r="112" spans="1:5" ht="25.5">
      <c r="A112" s="148" t="s">
        <v>396</v>
      </c>
      <c r="B112" s="149" t="s">
        <v>397</v>
      </c>
      <c r="C112" s="150">
        <v>0</v>
      </c>
      <c r="D112" s="150">
        <v>0</v>
      </c>
      <c r="E112" s="150">
        <v>0</v>
      </c>
    </row>
    <row r="113" spans="1:5">
      <c r="A113" s="148" t="s">
        <v>398</v>
      </c>
      <c r="B113" s="149" t="s">
        <v>399</v>
      </c>
      <c r="C113" s="150">
        <v>0</v>
      </c>
      <c r="D113" s="150">
        <v>0</v>
      </c>
      <c r="E113" s="150">
        <v>0</v>
      </c>
    </row>
    <row r="114" spans="1:5" ht="25.5">
      <c r="A114" s="148" t="s">
        <v>400</v>
      </c>
      <c r="B114" s="149" t="s">
        <v>401</v>
      </c>
      <c r="C114" s="150">
        <v>0</v>
      </c>
      <c r="D114" s="150">
        <v>0</v>
      </c>
      <c r="E114" s="150">
        <v>0</v>
      </c>
    </row>
    <row r="115" spans="1:5">
      <c r="A115" s="148" t="s">
        <v>402</v>
      </c>
      <c r="B115" s="149" t="s">
        <v>403</v>
      </c>
      <c r="C115" s="150">
        <v>0</v>
      </c>
      <c r="D115" s="150">
        <v>0</v>
      </c>
      <c r="E115" s="150">
        <v>0</v>
      </c>
    </row>
    <row r="116" spans="1:5" ht="25.5">
      <c r="A116" s="148" t="s">
        <v>404</v>
      </c>
      <c r="B116" s="149" t="s">
        <v>405</v>
      </c>
      <c r="C116" s="150">
        <v>0</v>
      </c>
      <c r="D116" s="150">
        <v>0</v>
      </c>
      <c r="E116" s="150">
        <v>0</v>
      </c>
    </row>
    <row r="117" spans="1:5" ht="25.5">
      <c r="A117" s="148" t="s">
        <v>406</v>
      </c>
      <c r="B117" s="149" t="s">
        <v>407</v>
      </c>
      <c r="C117" s="150">
        <v>0</v>
      </c>
      <c r="D117" s="150">
        <v>0</v>
      </c>
      <c r="E117" s="150">
        <v>0</v>
      </c>
    </row>
    <row r="118" spans="1:5">
      <c r="A118" s="148" t="s">
        <v>408</v>
      </c>
      <c r="B118" s="149" t="s">
        <v>409</v>
      </c>
      <c r="C118" s="150">
        <v>0</v>
      </c>
      <c r="D118" s="150">
        <v>0</v>
      </c>
      <c r="E118" s="150">
        <v>0</v>
      </c>
    </row>
    <row r="119" spans="1:5">
      <c r="A119" s="148" t="s">
        <v>410</v>
      </c>
      <c r="B119" s="149" t="s">
        <v>411</v>
      </c>
      <c r="C119" s="150">
        <v>0</v>
      </c>
      <c r="D119" s="150">
        <v>0</v>
      </c>
      <c r="E119" s="150">
        <v>0</v>
      </c>
    </row>
    <row r="120" spans="1:5" ht="25.5">
      <c r="A120" s="148" t="s">
        <v>412</v>
      </c>
      <c r="B120" s="149" t="s">
        <v>413</v>
      </c>
      <c r="C120" s="150">
        <v>0</v>
      </c>
      <c r="D120" s="150">
        <v>0</v>
      </c>
      <c r="E120" s="150">
        <v>0</v>
      </c>
    </row>
    <row r="121" spans="1:5" ht="25.5">
      <c r="A121" s="148" t="s">
        <v>414</v>
      </c>
      <c r="B121" s="149" t="s">
        <v>415</v>
      </c>
      <c r="C121" s="150">
        <v>0</v>
      </c>
      <c r="D121" s="150">
        <v>0</v>
      </c>
      <c r="E121" s="150">
        <v>0</v>
      </c>
    </row>
    <row r="122" spans="1:5">
      <c r="A122" s="148" t="s">
        <v>416</v>
      </c>
      <c r="B122" s="149" t="s">
        <v>417</v>
      </c>
      <c r="C122" s="150">
        <v>0</v>
      </c>
      <c r="D122" s="150">
        <v>0</v>
      </c>
      <c r="E122" s="150">
        <v>0</v>
      </c>
    </row>
    <row r="123" spans="1:5" ht="25.5">
      <c r="A123" s="148" t="s">
        <v>418</v>
      </c>
      <c r="B123" s="149" t="s">
        <v>419</v>
      </c>
      <c r="C123" s="150">
        <v>0</v>
      </c>
      <c r="D123" s="150">
        <v>0</v>
      </c>
      <c r="E123" s="150">
        <v>0</v>
      </c>
    </row>
    <row r="124" spans="1:5" ht="25.5">
      <c r="A124" s="148" t="s">
        <v>420</v>
      </c>
      <c r="B124" s="149" t="s">
        <v>421</v>
      </c>
      <c r="C124" s="150">
        <v>0</v>
      </c>
      <c r="D124" s="150">
        <v>0</v>
      </c>
      <c r="E124" s="150">
        <v>0</v>
      </c>
    </row>
    <row r="125" spans="1:5">
      <c r="A125" s="148" t="s">
        <v>422</v>
      </c>
      <c r="B125" s="149" t="s">
        <v>423</v>
      </c>
      <c r="C125" s="150">
        <v>0</v>
      </c>
      <c r="D125" s="150">
        <v>0</v>
      </c>
      <c r="E125" s="150">
        <v>0</v>
      </c>
    </row>
    <row r="126" spans="1:5" ht="25.5">
      <c r="A126" s="148" t="s">
        <v>424</v>
      </c>
      <c r="B126" s="149" t="s">
        <v>425</v>
      </c>
      <c r="C126" s="150">
        <v>0</v>
      </c>
      <c r="D126" s="150">
        <v>0</v>
      </c>
      <c r="E126" s="150">
        <v>0</v>
      </c>
    </row>
    <row r="127" spans="1:5" ht="25.5">
      <c r="A127" s="148" t="s">
        <v>426</v>
      </c>
      <c r="B127" s="149" t="s">
        <v>427</v>
      </c>
      <c r="C127" s="150">
        <v>0</v>
      </c>
      <c r="D127" s="150">
        <v>0</v>
      </c>
      <c r="E127" s="150">
        <v>0</v>
      </c>
    </row>
    <row r="128" spans="1:5">
      <c r="A128" s="148" t="s">
        <v>428</v>
      </c>
      <c r="B128" s="149" t="s">
        <v>429</v>
      </c>
      <c r="C128" s="150">
        <v>0</v>
      </c>
      <c r="D128" s="150">
        <v>0</v>
      </c>
      <c r="E128" s="150">
        <v>0</v>
      </c>
    </row>
    <row r="129" spans="1:5" ht="25.5">
      <c r="A129" s="148" t="s">
        <v>430</v>
      </c>
      <c r="B129" s="149" t="s">
        <v>431</v>
      </c>
      <c r="C129" s="150">
        <v>0</v>
      </c>
      <c r="D129" s="150">
        <v>0</v>
      </c>
      <c r="E129" s="150">
        <v>0</v>
      </c>
    </row>
    <row r="130" spans="1:5">
      <c r="A130" s="148" t="s">
        <v>432</v>
      </c>
      <c r="B130" s="149" t="s">
        <v>433</v>
      </c>
      <c r="C130" s="150">
        <v>0</v>
      </c>
      <c r="D130" s="150">
        <v>0</v>
      </c>
      <c r="E130" s="150">
        <v>0</v>
      </c>
    </row>
    <row r="131" spans="1:5" ht="25.5">
      <c r="A131" s="148" t="s">
        <v>434</v>
      </c>
      <c r="B131" s="149" t="s">
        <v>435</v>
      </c>
      <c r="C131" s="150">
        <v>0</v>
      </c>
      <c r="D131" s="150">
        <v>0</v>
      </c>
      <c r="E131" s="150">
        <v>0</v>
      </c>
    </row>
    <row r="132" spans="1:5" ht="25.5">
      <c r="A132" s="148" t="s">
        <v>436</v>
      </c>
      <c r="B132" s="149" t="s">
        <v>437</v>
      </c>
      <c r="C132" s="150">
        <v>0</v>
      </c>
      <c r="D132" s="150">
        <v>0</v>
      </c>
      <c r="E132" s="150">
        <v>0</v>
      </c>
    </row>
    <row r="133" spans="1:5" ht="25.5">
      <c r="A133" s="148" t="s">
        <v>438</v>
      </c>
      <c r="B133" s="149" t="s">
        <v>439</v>
      </c>
      <c r="C133" s="150">
        <v>0</v>
      </c>
      <c r="D133" s="150">
        <v>0</v>
      </c>
      <c r="E133" s="150">
        <v>0</v>
      </c>
    </row>
    <row r="134" spans="1:5" ht="38.25">
      <c r="A134" s="148" t="s">
        <v>440</v>
      </c>
      <c r="B134" s="149" t="s">
        <v>441</v>
      </c>
      <c r="C134" s="150">
        <v>0</v>
      </c>
      <c r="D134" s="150">
        <v>0</v>
      </c>
      <c r="E134" s="150">
        <v>0</v>
      </c>
    </row>
    <row r="135" spans="1:5" ht="25.5">
      <c r="A135" s="148" t="s">
        <v>442</v>
      </c>
      <c r="B135" s="149" t="s">
        <v>443</v>
      </c>
      <c r="C135" s="150">
        <v>0</v>
      </c>
      <c r="D135" s="150">
        <v>0</v>
      </c>
      <c r="E135" s="150">
        <v>0</v>
      </c>
    </row>
    <row r="136" spans="1:5" ht="25.5">
      <c r="A136" s="148" t="s">
        <v>444</v>
      </c>
      <c r="B136" s="149" t="s">
        <v>445</v>
      </c>
      <c r="C136" s="150">
        <v>0</v>
      </c>
      <c r="D136" s="150">
        <v>0</v>
      </c>
      <c r="E136" s="150">
        <v>0</v>
      </c>
    </row>
    <row r="137" spans="1:5" ht="25.5">
      <c r="A137" s="148" t="s">
        <v>446</v>
      </c>
      <c r="B137" s="149" t="s">
        <v>447</v>
      </c>
      <c r="C137" s="150">
        <v>0</v>
      </c>
      <c r="D137" s="150">
        <v>0</v>
      </c>
      <c r="E137" s="150">
        <v>0</v>
      </c>
    </row>
    <row r="138" spans="1:5" ht="38.25">
      <c r="A138" s="148" t="s">
        <v>448</v>
      </c>
      <c r="B138" s="149" t="s">
        <v>449</v>
      </c>
      <c r="C138" s="150">
        <v>0</v>
      </c>
      <c r="D138" s="150">
        <v>0</v>
      </c>
      <c r="E138" s="150">
        <v>0</v>
      </c>
    </row>
    <row r="139" spans="1:5" ht="25.5">
      <c r="A139" s="148" t="s">
        <v>450</v>
      </c>
      <c r="B139" s="149" t="s">
        <v>451</v>
      </c>
      <c r="C139" s="150">
        <v>0</v>
      </c>
      <c r="D139" s="150">
        <v>0</v>
      </c>
      <c r="E139" s="150">
        <v>0</v>
      </c>
    </row>
    <row r="140" spans="1:5" ht="25.5">
      <c r="A140" s="148" t="s">
        <v>452</v>
      </c>
      <c r="B140" s="149" t="s">
        <v>453</v>
      </c>
      <c r="C140" s="150">
        <v>0</v>
      </c>
      <c r="D140" s="150">
        <v>0</v>
      </c>
      <c r="E140" s="150">
        <v>0</v>
      </c>
    </row>
    <row r="141" spans="1:5" ht="25.5">
      <c r="A141" s="148" t="s">
        <v>454</v>
      </c>
      <c r="B141" s="149" t="s">
        <v>455</v>
      </c>
      <c r="C141" s="150">
        <v>0</v>
      </c>
      <c r="D141" s="150">
        <v>0</v>
      </c>
      <c r="E141" s="150">
        <v>0</v>
      </c>
    </row>
    <row r="142" spans="1:5" ht="25.5">
      <c r="A142" s="148" t="s">
        <v>456</v>
      </c>
      <c r="B142" s="149" t="s">
        <v>457</v>
      </c>
      <c r="C142" s="150">
        <v>0</v>
      </c>
      <c r="D142" s="150">
        <v>0</v>
      </c>
      <c r="E142" s="150">
        <v>0</v>
      </c>
    </row>
    <row r="143" spans="1:5" ht="25.5">
      <c r="A143" s="148" t="s">
        <v>458</v>
      </c>
      <c r="B143" s="149" t="s">
        <v>459</v>
      </c>
      <c r="C143" s="150">
        <v>0</v>
      </c>
      <c r="D143" s="150">
        <v>0</v>
      </c>
      <c r="E143" s="150">
        <v>0</v>
      </c>
    </row>
    <row r="144" spans="1:5">
      <c r="A144" s="151" t="s">
        <v>460</v>
      </c>
      <c r="B144" s="152" t="s">
        <v>461</v>
      </c>
      <c r="C144" s="153">
        <v>0</v>
      </c>
      <c r="D144" s="153">
        <v>0</v>
      </c>
      <c r="E144" s="153">
        <v>0</v>
      </c>
    </row>
    <row r="145" spans="1:5">
      <c r="A145" s="148" t="s">
        <v>462</v>
      </c>
      <c r="B145" s="149" t="s">
        <v>463</v>
      </c>
      <c r="C145" s="150">
        <v>120</v>
      </c>
      <c r="D145" s="150">
        <v>0</v>
      </c>
      <c r="E145" s="150">
        <v>35</v>
      </c>
    </row>
    <row r="146" spans="1:5">
      <c r="A146" s="148" t="s">
        <v>464</v>
      </c>
      <c r="B146" s="149" t="s">
        <v>465</v>
      </c>
      <c r="C146" s="150">
        <v>0</v>
      </c>
      <c r="D146" s="150">
        <v>0</v>
      </c>
      <c r="E146" s="150">
        <v>0</v>
      </c>
    </row>
    <row r="147" spans="1:5">
      <c r="A147" s="148" t="s">
        <v>466</v>
      </c>
      <c r="B147" s="149" t="s">
        <v>467</v>
      </c>
      <c r="C147" s="150">
        <v>0</v>
      </c>
      <c r="D147" s="150">
        <v>0</v>
      </c>
      <c r="E147" s="150">
        <v>0</v>
      </c>
    </row>
    <row r="148" spans="1:5">
      <c r="A148" s="148" t="s">
        <v>468</v>
      </c>
      <c r="B148" s="149" t="s">
        <v>469</v>
      </c>
      <c r="C148" s="150">
        <v>0</v>
      </c>
      <c r="D148" s="150">
        <v>0</v>
      </c>
      <c r="E148" s="150">
        <v>0</v>
      </c>
    </row>
    <row r="149" spans="1:5">
      <c r="A149" s="148" t="s">
        <v>470</v>
      </c>
      <c r="B149" s="149" t="s">
        <v>471</v>
      </c>
      <c r="C149" s="150">
        <v>0</v>
      </c>
      <c r="D149" s="150">
        <v>0</v>
      </c>
      <c r="E149" s="150">
        <v>0</v>
      </c>
    </row>
    <row r="150" spans="1:5">
      <c r="A150" s="148" t="s">
        <v>472</v>
      </c>
      <c r="B150" s="149" t="s">
        <v>473</v>
      </c>
      <c r="C150" s="150">
        <v>120</v>
      </c>
      <c r="D150" s="150">
        <v>0</v>
      </c>
      <c r="E150" s="150">
        <v>35</v>
      </c>
    </row>
    <row r="151" spans="1:5">
      <c r="A151" s="148" t="s">
        <v>474</v>
      </c>
      <c r="B151" s="149" t="s">
        <v>475</v>
      </c>
      <c r="C151" s="150">
        <v>0</v>
      </c>
      <c r="D151" s="150">
        <v>0</v>
      </c>
      <c r="E151" s="150">
        <v>0</v>
      </c>
    </row>
    <row r="152" spans="1:5">
      <c r="A152" s="148" t="s">
        <v>476</v>
      </c>
      <c r="B152" s="149" t="s">
        <v>477</v>
      </c>
      <c r="C152" s="150">
        <v>0</v>
      </c>
      <c r="D152" s="150">
        <v>0</v>
      </c>
      <c r="E152" s="150">
        <v>0</v>
      </c>
    </row>
    <row r="153" spans="1:5">
      <c r="A153" s="148" t="s">
        <v>478</v>
      </c>
      <c r="B153" s="149" t="s">
        <v>479</v>
      </c>
      <c r="C153" s="150">
        <v>0</v>
      </c>
      <c r="D153" s="150">
        <v>0</v>
      </c>
      <c r="E153" s="150">
        <v>0</v>
      </c>
    </row>
    <row r="154" spans="1:5">
      <c r="A154" s="148" t="s">
        <v>480</v>
      </c>
      <c r="B154" s="149" t="s">
        <v>481</v>
      </c>
      <c r="C154" s="150">
        <v>0</v>
      </c>
      <c r="D154" s="150">
        <v>0</v>
      </c>
      <c r="E154" s="150">
        <v>0</v>
      </c>
    </row>
    <row r="155" spans="1:5">
      <c r="A155" s="148" t="s">
        <v>482</v>
      </c>
      <c r="B155" s="149" t="s">
        <v>483</v>
      </c>
      <c r="C155" s="150">
        <v>0</v>
      </c>
      <c r="D155" s="150">
        <v>0</v>
      </c>
      <c r="E155" s="150">
        <v>0</v>
      </c>
    </row>
    <row r="156" spans="1:5" ht="25.5">
      <c r="A156" s="148" t="s">
        <v>484</v>
      </c>
      <c r="B156" s="149" t="s">
        <v>485</v>
      </c>
      <c r="C156" s="150">
        <v>0</v>
      </c>
      <c r="D156" s="150">
        <v>0</v>
      </c>
      <c r="E156" s="150">
        <v>0</v>
      </c>
    </row>
    <row r="157" spans="1:5" ht="25.5">
      <c r="A157" s="148" t="s">
        <v>486</v>
      </c>
      <c r="B157" s="149" t="s">
        <v>487</v>
      </c>
      <c r="C157" s="150">
        <v>0</v>
      </c>
      <c r="D157" s="150">
        <v>0</v>
      </c>
      <c r="E157" s="150">
        <v>0</v>
      </c>
    </row>
    <row r="158" spans="1:5" ht="25.5">
      <c r="A158" s="148" t="s">
        <v>488</v>
      </c>
      <c r="B158" s="149" t="s">
        <v>489</v>
      </c>
      <c r="C158" s="150">
        <v>0</v>
      </c>
      <c r="D158" s="150">
        <v>0</v>
      </c>
      <c r="E158" s="150">
        <v>0</v>
      </c>
    </row>
    <row r="159" spans="1:5">
      <c r="A159" s="148" t="s">
        <v>490</v>
      </c>
      <c r="B159" s="149" t="s">
        <v>491</v>
      </c>
      <c r="C159" s="150">
        <v>0</v>
      </c>
      <c r="D159" s="150">
        <v>0</v>
      </c>
      <c r="E159" s="150">
        <v>0</v>
      </c>
    </row>
    <row r="160" spans="1:5">
      <c r="A160" s="151" t="s">
        <v>492</v>
      </c>
      <c r="B160" s="152" t="s">
        <v>493</v>
      </c>
      <c r="C160" s="153">
        <v>120</v>
      </c>
      <c r="D160" s="153">
        <v>0</v>
      </c>
      <c r="E160" s="153">
        <v>35</v>
      </c>
    </row>
    <row r="161" spans="1:5">
      <c r="A161" s="151" t="s">
        <v>494</v>
      </c>
      <c r="B161" s="152" t="s">
        <v>495</v>
      </c>
      <c r="C161" s="153">
        <v>1057</v>
      </c>
      <c r="D161" s="153">
        <v>0</v>
      </c>
      <c r="E161" s="153">
        <v>1926</v>
      </c>
    </row>
    <row r="162" spans="1:5">
      <c r="A162" s="148" t="s">
        <v>496</v>
      </c>
      <c r="B162" s="149" t="s">
        <v>497</v>
      </c>
      <c r="C162" s="150">
        <v>258</v>
      </c>
      <c r="D162" s="150">
        <v>0</v>
      </c>
      <c r="E162" s="150">
        <v>1047</v>
      </c>
    </row>
    <row r="163" spans="1:5" ht="25.5">
      <c r="A163" s="148" t="s">
        <v>498</v>
      </c>
      <c r="B163" s="149" t="s">
        <v>499</v>
      </c>
      <c r="C163" s="150">
        <v>0</v>
      </c>
      <c r="D163" s="150">
        <v>0</v>
      </c>
      <c r="E163" s="150">
        <v>0</v>
      </c>
    </row>
    <row r="164" spans="1:5">
      <c r="A164" s="151" t="s">
        <v>500</v>
      </c>
      <c r="B164" s="152" t="s">
        <v>501</v>
      </c>
      <c r="C164" s="153">
        <v>258</v>
      </c>
      <c r="D164" s="153">
        <v>0</v>
      </c>
      <c r="E164" s="153">
        <v>1047</v>
      </c>
    </row>
    <row r="165" spans="1:5">
      <c r="A165" s="148" t="s">
        <v>502</v>
      </c>
      <c r="B165" s="149" t="s">
        <v>503</v>
      </c>
      <c r="C165" s="150">
        <v>0</v>
      </c>
      <c r="D165" s="150">
        <v>0</v>
      </c>
      <c r="E165" s="150">
        <v>0</v>
      </c>
    </row>
    <row r="166" spans="1:5">
      <c r="A166" s="148" t="s">
        <v>504</v>
      </c>
      <c r="B166" s="149" t="s">
        <v>505</v>
      </c>
      <c r="C166" s="150">
        <v>229</v>
      </c>
      <c r="D166" s="150">
        <v>0</v>
      </c>
      <c r="E166" s="150">
        <v>144</v>
      </c>
    </row>
    <row r="167" spans="1:5">
      <c r="A167" s="148" t="s">
        <v>506</v>
      </c>
      <c r="B167" s="149" t="s">
        <v>507</v>
      </c>
      <c r="C167" s="150">
        <v>0</v>
      </c>
      <c r="D167" s="150">
        <v>0</v>
      </c>
      <c r="E167" s="150">
        <v>0</v>
      </c>
    </row>
    <row r="168" spans="1:5">
      <c r="A168" s="151" t="s">
        <v>508</v>
      </c>
      <c r="B168" s="152" t="s">
        <v>509</v>
      </c>
      <c r="C168" s="153">
        <v>229</v>
      </c>
      <c r="D168" s="153">
        <v>0</v>
      </c>
      <c r="E168" s="153">
        <v>144</v>
      </c>
    </row>
    <row r="169" spans="1:5">
      <c r="A169" s="151" t="s">
        <v>510</v>
      </c>
      <c r="B169" s="152" t="s">
        <v>511</v>
      </c>
      <c r="C169" s="153">
        <v>3813</v>
      </c>
      <c r="D169" s="153">
        <v>0</v>
      </c>
      <c r="E169" s="153">
        <v>4851</v>
      </c>
    </row>
    <row r="170" spans="1:5">
      <c r="A170" s="148" t="s">
        <v>512</v>
      </c>
      <c r="B170" s="149" t="s">
        <v>513</v>
      </c>
      <c r="C170" s="150">
        <v>55738</v>
      </c>
      <c r="D170" s="150">
        <v>0</v>
      </c>
      <c r="E170" s="150">
        <v>55738</v>
      </c>
    </row>
    <row r="171" spans="1:5">
      <c r="A171" s="148" t="s">
        <v>514</v>
      </c>
      <c r="B171" s="149" t="s">
        <v>515</v>
      </c>
      <c r="C171" s="150">
        <v>0</v>
      </c>
      <c r="D171" s="150">
        <v>0</v>
      </c>
      <c r="E171" s="150">
        <v>0</v>
      </c>
    </row>
    <row r="172" spans="1:5">
      <c r="A172" s="148" t="s">
        <v>516</v>
      </c>
      <c r="B172" s="149" t="s">
        <v>517</v>
      </c>
      <c r="C172" s="150">
        <v>164</v>
      </c>
      <c r="D172" s="150">
        <v>0</v>
      </c>
      <c r="E172" s="150">
        <v>164</v>
      </c>
    </row>
    <row r="173" spans="1:5">
      <c r="A173" s="148" t="s">
        <v>518</v>
      </c>
      <c r="B173" s="149" t="s">
        <v>519</v>
      </c>
      <c r="C173" s="150">
        <v>-52743</v>
      </c>
      <c r="D173" s="150">
        <v>0</v>
      </c>
      <c r="E173" s="150">
        <v>-53269</v>
      </c>
    </row>
    <row r="174" spans="1:5">
      <c r="A174" s="148" t="s">
        <v>520</v>
      </c>
      <c r="B174" s="149" t="s">
        <v>521</v>
      </c>
      <c r="C174" s="150">
        <v>0</v>
      </c>
      <c r="D174" s="150">
        <v>0</v>
      </c>
      <c r="E174" s="150">
        <v>0</v>
      </c>
    </row>
    <row r="175" spans="1:5">
      <c r="A175" s="148" t="s">
        <v>522</v>
      </c>
      <c r="B175" s="149" t="s">
        <v>523</v>
      </c>
      <c r="C175" s="150">
        <v>-527</v>
      </c>
      <c r="D175" s="150">
        <v>0</v>
      </c>
      <c r="E175" s="150">
        <v>849</v>
      </c>
    </row>
    <row r="176" spans="1:5">
      <c r="A176" s="151" t="s">
        <v>524</v>
      </c>
      <c r="B176" s="152" t="s">
        <v>525</v>
      </c>
      <c r="C176" s="153">
        <v>2632</v>
      </c>
      <c r="D176" s="153">
        <v>0</v>
      </c>
      <c r="E176" s="153">
        <v>3482</v>
      </c>
    </row>
    <row r="177" spans="1:5">
      <c r="A177" s="148" t="s">
        <v>526</v>
      </c>
      <c r="B177" s="149" t="s">
        <v>527</v>
      </c>
      <c r="C177" s="150">
        <v>0</v>
      </c>
      <c r="D177" s="150">
        <v>0</v>
      </c>
      <c r="E177" s="150">
        <v>25</v>
      </c>
    </row>
    <row r="178" spans="1:5" ht="25.5">
      <c r="A178" s="148" t="s">
        <v>528</v>
      </c>
      <c r="B178" s="149" t="s">
        <v>529</v>
      </c>
      <c r="C178" s="150">
        <v>0</v>
      </c>
      <c r="D178" s="150">
        <v>0</v>
      </c>
      <c r="E178" s="150">
        <v>0</v>
      </c>
    </row>
    <row r="179" spans="1:5">
      <c r="A179" s="148" t="s">
        <v>530</v>
      </c>
      <c r="B179" s="149" t="s">
        <v>531</v>
      </c>
      <c r="C179" s="150">
        <v>956</v>
      </c>
      <c r="D179" s="150">
        <v>0</v>
      </c>
      <c r="E179" s="150">
        <v>1339</v>
      </c>
    </row>
    <row r="180" spans="1:5">
      <c r="A180" s="148" t="s">
        <v>532</v>
      </c>
      <c r="B180" s="149" t="s">
        <v>533</v>
      </c>
      <c r="C180" s="150">
        <v>0</v>
      </c>
      <c r="D180" s="150">
        <v>0</v>
      </c>
      <c r="E180" s="150">
        <v>0</v>
      </c>
    </row>
    <row r="181" spans="1:5" ht="25.5">
      <c r="A181" s="148" t="s">
        <v>534</v>
      </c>
      <c r="B181" s="149" t="s">
        <v>535</v>
      </c>
      <c r="C181" s="150">
        <v>0</v>
      </c>
      <c r="D181" s="150">
        <v>0</v>
      </c>
      <c r="E181" s="150">
        <v>0</v>
      </c>
    </row>
    <row r="182" spans="1:5" ht="25.5">
      <c r="A182" s="148" t="s">
        <v>536</v>
      </c>
      <c r="B182" s="149" t="s">
        <v>537</v>
      </c>
      <c r="C182" s="150">
        <v>0</v>
      </c>
      <c r="D182" s="150">
        <v>0</v>
      </c>
      <c r="E182" s="150">
        <v>0</v>
      </c>
    </row>
    <row r="183" spans="1:5" ht="25.5">
      <c r="A183" s="148" t="s">
        <v>538</v>
      </c>
      <c r="B183" s="149" t="s">
        <v>539</v>
      </c>
      <c r="C183" s="150">
        <v>0</v>
      </c>
      <c r="D183" s="150">
        <v>0</v>
      </c>
      <c r="E183" s="150">
        <v>0</v>
      </c>
    </row>
    <row r="184" spans="1:5">
      <c r="A184" s="148" t="s">
        <v>540</v>
      </c>
      <c r="B184" s="149" t="s">
        <v>541</v>
      </c>
      <c r="C184" s="150">
        <v>0</v>
      </c>
      <c r="D184" s="150">
        <v>0</v>
      </c>
      <c r="E184" s="150">
        <v>0</v>
      </c>
    </row>
    <row r="185" spans="1:5">
      <c r="A185" s="148" t="s">
        <v>542</v>
      </c>
      <c r="B185" s="149" t="s">
        <v>543</v>
      </c>
      <c r="C185" s="150">
        <v>0</v>
      </c>
      <c r="D185" s="150">
        <v>0</v>
      </c>
      <c r="E185" s="150">
        <v>0</v>
      </c>
    </row>
    <row r="186" spans="1:5" ht="25.5">
      <c r="A186" s="148" t="s">
        <v>544</v>
      </c>
      <c r="B186" s="149" t="s">
        <v>545</v>
      </c>
      <c r="C186" s="150">
        <v>0</v>
      </c>
      <c r="D186" s="150">
        <v>0</v>
      </c>
      <c r="E186" s="150">
        <v>0</v>
      </c>
    </row>
    <row r="187" spans="1:5" ht="25.5">
      <c r="A187" s="148" t="s">
        <v>546</v>
      </c>
      <c r="B187" s="149" t="s">
        <v>547</v>
      </c>
      <c r="C187" s="150">
        <v>0</v>
      </c>
      <c r="D187" s="150">
        <v>0</v>
      </c>
      <c r="E187" s="150">
        <v>0</v>
      </c>
    </row>
    <row r="188" spans="1:5" ht="25.5">
      <c r="A188" s="148" t="s">
        <v>548</v>
      </c>
      <c r="B188" s="149" t="s">
        <v>549</v>
      </c>
      <c r="C188" s="150">
        <v>0</v>
      </c>
      <c r="D188" s="150">
        <v>0</v>
      </c>
      <c r="E188" s="150">
        <v>0</v>
      </c>
    </row>
    <row r="189" spans="1:5" ht="25.5">
      <c r="A189" s="148" t="s">
        <v>550</v>
      </c>
      <c r="B189" s="149" t="s">
        <v>551</v>
      </c>
      <c r="C189" s="150">
        <v>0</v>
      </c>
      <c r="D189" s="150">
        <v>0</v>
      </c>
      <c r="E189" s="150">
        <v>0</v>
      </c>
    </row>
    <row r="190" spans="1:5" ht="25.5">
      <c r="A190" s="148" t="s">
        <v>552</v>
      </c>
      <c r="B190" s="149" t="s">
        <v>553</v>
      </c>
      <c r="C190" s="150">
        <v>0</v>
      </c>
      <c r="D190" s="150">
        <v>0</v>
      </c>
      <c r="E190" s="150">
        <v>0</v>
      </c>
    </row>
    <row r="191" spans="1:5" ht="25.5">
      <c r="A191" s="148" t="s">
        <v>554</v>
      </c>
      <c r="B191" s="149" t="s">
        <v>555</v>
      </c>
      <c r="C191" s="150">
        <v>0</v>
      </c>
      <c r="D191" s="150">
        <v>0</v>
      </c>
      <c r="E191" s="150">
        <v>0</v>
      </c>
    </row>
    <row r="192" spans="1:5">
      <c r="A192" s="148" t="s">
        <v>556</v>
      </c>
      <c r="B192" s="149" t="s">
        <v>557</v>
      </c>
      <c r="C192" s="150">
        <v>0</v>
      </c>
      <c r="D192" s="150">
        <v>0</v>
      </c>
      <c r="E192" s="150">
        <v>0</v>
      </c>
    </row>
    <row r="193" spans="1:5" ht="25.5">
      <c r="A193" s="148" t="s">
        <v>558</v>
      </c>
      <c r="B193" s="149" t="s">
        <v>559</v>
      </c>
      <c r="C193" s="150">
        <v>0</v>
      </c>
      <c r="D193" s="150">
        <v>0</v>
      </c>
      <c r="E193" s="150">
        <v>0</v>
      </c>
    </row>
    <row r="194" spans="1:5">
      <c r="A194" s="148" t="s">
        <v>560</v>
      </c>
      <c r="B194" s="149" t="s">
        <v>561</v>
      </c>
      <c r="C194" s="150">
        <v>0</v>
      </c>
      <c r="D194" s="150">
        <v>0</v>
      </c>
      <c r="E194" s="150">
        <v>0</v>
      </c>
    </row>
    <row r="195" spans="1:5" ht="25.5">
      <c r="A195" s="148" t="s">
        <v>562</v>
      </c>
      <c r="B195" s="149" t="s">
        <v>563</v>
      </c>
      <c r="C195" s="150">
        <v>0</v>
      </c>
      <c r="D195" s="150">
        <v>0</v>
      </c>
      <c r="E195" s="150">
        <v>0</v>
      </c>
    </row>
    <row r="196" spans="1:5" ht="25.5">
      <c r="A196" s="148" t="s">
        <v>564</v>
      </c>
      <c r="B196" s="149" t="s">
        <v>565</v>
      </c>
      <c r="C196" s="150">
        <v>0</v>
      </c>
      <c r="D196" s="150">
        <v>0</v>
      </c>
      <c r="E196" s="150">
        <v>0</v>
      </c>
    </row>
    <row r="197" spans="1:5">
      <c r="A197" s="148" t="s">
        <v>566</v>
      </c>
      <c r="B197" s="149" t="s">
        <v>567</v>
      </c>
      <c r="C197" s="150">
        <v>0</v>
      </c>
      <c r="D197" s="150">
        <v>0</v>
      </c>
      <c r="E197" s="150">
        <v>0</v>
      </c>
    </row>
    <row r="198" spans="1:5">
      <c r="A198" s="148" t="s">
        <v>568</v>
      </c>
      <c r="B198" s="149" t="s">
        <v>569</v>
      </c>
      <c r="C198" s="150">
        <v>0</v>
      </c>
      <c r="D198" s="150">
        <v>0</v>
      </c>
      <c r="E198" s="150">
        <v>0</v>
      </c>
    </row>
    <row r="199" spans="1:5" ht="25.5">
      <c r="A199" s="148" t="s">
        <v>570</v>
      </c>
      <c r="B199" s="149" t="s">
        <v>571</v>
      </c>
      <c r="C199" s="150">
        <v>0</v>
      </c>
      <c r="D199" s="150">
        <v>0</v>
      </c>
      <c r="E199" s="150">
        <v>0</v>
      </c>
    </row>
    <row r="200" spans="1:5" ht="25.5">
      <c r="A200" s="148" t="s">
        <v>572</v>
      </c>
      <c r="B200" s="149" t="s">
        <v>573</v>
      </c>
      <c r="C200" s="150">
        <v>0</v>
      </c>
      <c r="D200" s="150">
        <v>0</v>
      </c>
      <c r="E200" s="150">
        <v>0</v>
      </c>
    </row>
    <row r="201" spans="1:5">
      <c r="A201" s="148" t="s">
        <v>574</v>
      </c>
      <c r="B201" s="149" t="s">
        <v>575</v>
      </c>
      <c r="C201" s="150">
        <v>0</v>
      </c>
      <c r="D201" s="150">
        <v>0</v>
      </c>
      <c r="E201" s="150">
        <v>0</v>
      </c>
    </row>
    <row r="202" spans="1:5">
      <c r="A202" s="151" t="s">
        <v>576</v>
      </c>
      <c r="B202" s="152" t="s">
        <v>577</v>
      </c>
      <c r="C202" s="153">
        <v>956</v>
      </c>
      <c r="D202" s="153">
        <v>0</v>
      </c>
      <c r="E202" s="153">
        <v>1364</v>
      </c>
    </row>
    <row r="203" spans="1:5">
      <c r="A203" s="148" t="s">
        <v>578</v>
      </c>
      <c r="B203" s="149" t="s">
        <v>579</v>
      </c>
      <c r="C203" s="150">
        <v>0</v>
      </c>
      <c r="D203" s="150">
        <v>0</v>
      </c>
      <c r="E203" s="150">
        <v>0</v>
      </c>
    </row>
    <row r="204" spans="1:5" ht="25.5">
      <c r="A204" s="148" t="s">
        <v>580</v>
      </c>
      <c r="B204" s="149" t="s">
        <v>581</v>
      </c>
      <c r="C204" s="150">
        <v>0</v>
      </c>
      <c r="D204" s="150">
        <v>0</v>
      </c>
      <c r="E204" s="150">
        <v>0</v>
      </c>
    </row>
    <row r="205" spans="1:5">
      <c r="A205" s="148" t="s">
        <v>582</v>
      </c>
      <c r="B205" s="149" t="s">
        <v>583</v>
      </c>
      <c r="C205" s="150">
        <v>225</v>
      </c>
      <c r="D205" s="150">
        <v>0</v>
      </c>
      <c r="E205" s="150">
        <v>0</v>
      </c>
    </row>
    <row r="206" spans="1:5">
      <c r="A206" s="148" t="s">
        <v>584</v>
      </c>
      <c r="B206" s="149" t="s">
        <v>585</v>
      </c>
      <c r="C206" s="150">
        <v>0</v>
      </c>
      <c r="D206" s="150">
        <v>0</v>
      </c>
      <c r="E206" s="150">
        <v>0</v>
      </c>
    </row>
    <row r="207" spans="1:5" ht="25.5">
      <c r="A207" s="148" t="s">
        <v>586</v>
      </c>
      <c r="B207" s="149" t="s">
        <v>587</v>
      </c>
      <c r="C207" s="150">
        <v>0</v>
      </c>
      <c r="D207" s="150">
        <v>0</v>
      </c>
      <c r="E207" s="150">
        <v>0</v>
      </c>
    </row>
    <row r="208" spans="1:5" ht="25.5">
      <c r="A208" s="148" t="s">
        <v>588</v>
      </c>
      <c r="B208" s="149" t="s">
        <v>589</v>
      </c>
      <c r="C208" s="150">
        <v>0</v>
      </c>
      <c r="D208" s="150">
        <v>0</v>
      </c>
      <c r="E208" s="150">
        <v>0</v>
      </c>
    </row>
    <row r="209" spans="1:5" ht="25.5">
      <c r="A209" s="148" t="s">
        <v>590</v>
      </c>
      <c r="B209" s="149" t="s">
        <v>591</v>
      </c>
      <c r="C209" s="150">
        <v>0</v>
      </c>
      <c r="D209" s="150">
        <v>0</v>
      </c>
      <c r="E209" s="150">
        <v>0</v>
      </c>
    </row>
    <row r="210" spans="1:5">
      <c r="A210" s="148" t="s">
        <v>592</v>
      </c>
      <c r="B210" s="149" t="s">
        <v>593</v>
      </c>
      <c r="C210" s="150">
        <v>0</v>
      </c>
      <c r="D210" s="150">
        <v>0</v>
      </c>
      <c r="E210" s="150">
        <v>0</v>
      </c>
    </row>
    <row r="211" spans="1:5">
      <c r="A211" s="148" t="s">
        <v>594</v>
      </c>
      <c r="B211" s="149" t="s">
        <v>595</v>
      </c>
      <c r="C211" s="150">
        <v>0</v>
      </c>
      <c r="D211" s="150">
        <v>0</v>
      </c>
      <c r="E211" s="150">
        <v>0</v>
      </c>
    </row>
    <row r="212" spans="1:5" ht="25.5">
      <c r="A212" s="148" t="s">
        <v>596</v>
      </c>
      <c r="B212" s="149" t="s">
        <v>597</v>
      </c>
      <c r="C212" s="150">
        <v>0</v>
      </c>
      <c r="D212" s="150">
        <v>0</v>
      </c>
      <c r="E212" s="150">
        <v>0</v>
      </c>
    </row>
    <row r="213" spans="1:5" ht="25.5">
      <c r="A213" s="148" t="s">
        <v>598</v>
      </c>
      <c r="B213" s="149" t="s">
        <v>599</v>
      </c>
      <c r="C213" s="150">
        <v>0</v>
      </c>
      <c r="D213" s="150">
        <v>0</v>
      </c>
      <c r="E213" s="150">
        <v>0</v>
      </c>
    </row>
    <row r="214" spans="1:5" ht="25.5">
      <c r="A214" s="148" t="s">
        <v>600</v>
      </c>
      <c r="B214" s="149" t="s">
        <v>601</v>
      </c>
      <c r="C214" s="150">
        <v>0</v>
      </c>
      <c r="D214" s="150">
        <v>0</v>
      </c>
      <c r="E214" s="150">
        <v>0</v>
      </c>
    </row>
    <row r="215" spans="1:5" ht="25.5">
      <c r="A215" s="148" t="s">
        <v>602</v>
      </c>
      <c r="B215" s="149" t="s">
        <v>603</v>
      </c>
      <c r="C215" s="150">
        <v>0</v>
      </c>
      <c r="D215" s="150">
        <v>0</v>
      </c>
      <c r="E215" s="150">
        <v>0</v>
      </c>
    </row>
    <row r="216" spans="1:5" ht="25.5">
      <c r="A216" s="148" t="s">
        <v>604</v>
      </c>
      <c r="B216" s="149" t="s">
        <v>605</v>
      </c>
      <c r="C216" s="150">
        <v>0</v>
      </c>
      <c r="D216" s="150">
        <v>0</v>
      </c>
      <c r="E216" s="150">
        <v>0</v>
      </c>
    </row>
    <row r="217" spans="1:5" ht="25.5">
      <c r="A217" s="148" t="s">
        <v>606</v>
      </c>
      <c r="B217" s="149" t="s">
        <v>607</v>
      </c>
      <c r="C217" s="150">
        <v>0</v>
      </c>
      <c r="D217" s="150">
        <v>0</v>
      </c>
      <c r="E217" s="150">
        <v>0</v>
      </c>
    </row>
    <row r="218" spans="1:5" ht="25.5">
      <c r="A218" s="148" t="s">
        <v>608</v>
      </c>
      <c r="B218" s="149" t="s">
        <v>609</v>
      </c>
      <c r="C218" s="150">
        <v>0</v>
      </c>
      <c r="D218" s="150">
        <v>0</v>
      </c>
      <c r="E218" s="150">
        <v>0</v>
      </c>
    </row>
    <row r="219" spans="1:5" ht="25.5">
      <c r="A219" s="148" t="s">
        <v>610</v>
      </c>
      <c r="B219" s="149" t="s">
        <v>611</v>
      </c>
      <c r="C219" s="150">
        <v>0</v>
      </c>
      <c r="D219" s="150">
        <v>0</v>
      </c>
      <c r="E219" s="150">
        <v>0</v>
      </c>
    </row>
    <row r="220" spans="1:5" ht="25.5">
      <c r="A220" s="148" t="s">
        <v>612</v>
      </c>
      <c r="B220" s="149" t="s">
        <v>613</v>
      </c>
      <c r="C220" s="150">
        <v>0</v>
      </c>
      <c r="D220" s="150">
        <v>0</v>
      </c>
      <c r="E220" s="150">
        <v>0</v>
      </c>
    </row>
    <row r="221" spans="1:5" ht="25.5">
      <c r="A221" s="148" t="s">
        <v>614</v>
      </c>
      <c r="B221" s="149" t="s">
        <v>615</v>
      </c>
      <c r="C221" s="150">
        <v>0</v>
      </c>
      <c r="D221" s="150">
        <v>0</v>
      </c>
      <c r="E221" s="150">
        <v>0</v>
      </c>
    </row>
    <row r="222" spans="1:5" ht="25.5">
      <c r="A222" s="148" t="s">
        <v>616</v>
      </c>
      <c r="B222" s="149" t="s">
        <v>617</v>
      </c>
      <c r="C222" s="150">
        <v>0</v>
      </c>
      <c r="D222" s="150">
        <v>0</v>
      </c>
      <c r="E222" s="150">
        <v>0</v>
      </c>
    </row>
    <row r="223" spans="1:5" ht="25.5">
      <c r="A223" s="148" t="s">
        <v>618</v>
      </c>
      <c r="B223" s="149" t="s">
        <v>619</v>
      </c>
      <c r="C223" s="150">
        <v>0</v>
      </c>
      <c r="D223" s="150">
        <v>0</v>
      </c>
      <c r="E223" s="150">
        <v>0</v>
      </c>
    </row>
    <row r="224" spans="1:5">
      <c r="A224" s="148" t="s">
        <v>620</v>
      </c>
      <c r="B224" s="149" t="s">
        <v>621</v>
      </c>
      <c r="C224" s="150">
        <v>0</v>
      </c>
      <c r="D224" s="150">
        <v>0</v>
      </c>
      <c r="E224" s="150">
        <v>0</v>
      </c>
    </row>
    <row r="225" spans="1:5">
      <c r="A225" s="151" t="s">
        <v>622</v>
      </c>
      <c r="B225" s="152" t="s">
        <v>623</v>
      </c>
      <c r="C225" s="153">
        <v>225</v>
      </c>
      <c r="D225" s="153">
        <v>0</v>
      </c>
      <c r="E225" s="153">
        <v>0</v>
      </c>
    </row>
    <row r="226" spans="1:5">
      <c r="A226" s="148" t="s">
        <v>624</v>
      </c>
      <c r="B226" s="149" t="s">
        <v>625</v>
      </c>
      <c r="C226" s="150">
        <v>0</v>
      </c>
      <c r="D226" s="150">
        <v>0</v>
      </c>
      <c r="E226" s="150">
        <v>0</v>
      </c>
    </row>
    <row r="227" spans="1:5">
      <c r="A227" s="148" t="s">
        <v>626</v>
      </c>
      <c r="B227" s="149" t="s">
        <v>627</v>
      </c>
      <c r="C227" s="150">
        <v>0</v>
      </c>
      <c r="D227" s="150">
        <v>0</v>
      </c>
      <c r="E227" s="150">
        <v>0</v>
      </c>
    </row>
    <row r="228" spans="1:5">
      <c r="A228" s="148" t="s">
        <v>628</v>
      </c>
      <c r="B228" s="149" t="s">
        <v>629</v>
      </c>
      <c r="C228" s="150">
        <v>0</v>
      </c>
      <c r="D228" s="150">
        <v>0</v>
      </c>
      <c r="E228" s="150">
        <v>0</v>
      </c>
    </row>
    <row r="229" spans="1:5">
      <c r="A229" s="148" t="s">
        <v>630</v>
      </c>
      <c r="B229" s="149" t="s">
        <v>631</v>
      </c>
      <c r="C229" s="150">
        <v>0</v>
      </c>
      <c r="D229" s="150">
        <v>0</v>
      </c>
      <c r="E229" s="150">
        <v>0</v>
      </c>
    </row>
    <row r="230" spans="1:5">
      <c r="A230" s="148" t="s">
        <v>632</v>
      </c>
      <c r="B230" s="149" t="s">
        <v>633</v>
      </c>
      <c r="C230" s="150">
        <v>0</v>
      </c>
      <c r="D230" s="150">
        <v>0</v>
      </c>
      <c r="E230" s="150">
        <v>0</v>
      </c>
    </row>
    <row r="231" spans="1:5">
      <c r="A231" s="148" t="s">
        <v>634</v>
      </c>
      <c r="B231" s="149" t="s">
        <v>635</v>
      </c>
      <c r="C231" s="150">
        <v>0</v>
      </c>
      <c r="D231" s="150">
        <v>0</v>
      </c>
      <c r="E231" s="150">
        <v>5</v>
      </c>
    </row>
    <row r="232" spans="1:5">
      <c r="A232" s="148" t="s">
        <v>636</v>
      </c>
      <c r="B232" s="149" t="s">
        <v>637</v>
      </c>
      <c r="C232" s="150">
        <v>0</v>
      </c>
      <c r="D232" s="150">
        <v>0</v>
      </c>
      <c r="E232" s="150">
        <v>0</v>
      </c>
    </row>
    <row r="233" spans="1:5" ht="25.5">
      <c r="A233" s="148" t="s">
        <v>638</v>
      </c>
      <c r="B233" s="149" t="s">
        <v>639</v>
      </c>
      <c r="C233" s="150">
        <v>0</v>
      </c>
      <c r="D233" s="150">
        <v>0</v>
      </c>
      <c r="E233" s="150">
        <v>0</v>
      </c>
    </row>
    <row r="234" spans="1:5" ht="25.5">
      <c r="A234" s="148" t="s">
        <v>640</v>
      </c>
      <c r="B234" s="149" t="s">
        <v>641</v>
      </c>
      <c r="C234" s="150">
        <v>0</v>
      </c>
      <c r="D234" s="150">
        <v>0</v>
      </c>
      <c r="E234" s="150">
        <v>0</v>
      </c>
    </row>
    <row r="235" spans="1:5">
      <c r="A235" s="148" t="s">
        <v>642</v>
      </c>
      <c r="B235" s="149" t="s">
        <v>643</v>
      </c>
      <c r="C235" s="150">
        <v>0</v>
      </c>
      <c r="D235" s="150">
        <v>0</v>
      </c>
      <c r="E235" s="150">
        <v>0</v>
      </c>
    </row>
    <row r="236" spans="1:5">
      <c r="A236" s="148" t="s">
        <v>644</v>
      </c>
      <c r="B236" s="149" t="s">
        <v>645</v>
      </c>
      <c r="C236" s="150">
        <v>0</v>
      </c>
      <c r="D236" s="150">
        <v>0</v>
      </c>
      <c r="E236" s="150">
        <v>0</v>
      </c>
    </row>
    <row r="237" spans="1:5">
      <c r="A237" s="148" t="s">
        <v>646</v>
      </c>
      <c r="B237" s="149" t="s">
        <v>647</v>
      </c>
      <c r="C237" s="150">
        <v>0</v>
      </c>
      <c r="D237" s="150">
        <v>0</v>
      </c>
      <c r="E237" s="150">
        <v>0</v>
      </c>
    </row>
    <row r="238" spans="1:5">
      <c r="A238" s="148" t="s">
        <v>648</v>
      </c>
      <c r="B238" s="149" t="s">
        <v>649</v>
      </c>
      <c r="C238" s="150">
        <v>0</v>
      </c>
      <c r="D238" s="150">
        <v>0</v>
      </c>
      <c r="E238" s="150">
        <v>0</v>
      </c>
    </row>
    <row r="239" spans="1:5">
      <c r="A239" s="151" t="s">
        <v>650</v>
      </c>
      <c r="B239" s="152" t="s">
        <v>651</v>
      </c>
      <c r="C239" s="153">
        <v>0</v>
      </c>
      <c r="D239" s="153">
        <v>0</v>
      </c>
      <c r="E239" s="153">
        <v>5</v>
      </c>
    </row>
    <row r="240" spans="1:5">
      <c r="A240" s="151" t="s">
        <v>652</v>
      </c>
      <c r="B240" s="152" t="s">
        <v>653</v>
      </c>
      <c r="C240" s="153">
        <v>1181</v>
      </c>
      <c r="D240" s="153">
        <v>0</v>
      </c>
      <c r="E240" s="153">
        <v>1369</v>
      </c>
    </row>
    <row r="241" spans="1:5">
      <c r="A241" s="151" t="s">
        <v>654</v>
      </c>
      <c r="B241" s="152" t="s">
        <v>655</v>
      </c>
      <c r="C241" s="153">
        <v>0</v>
      </c>
      <c r="D241" s="153">
        <v>0</v>
      </c>
      <c r="E241" s="153">
        <v>0</v>
      </c>
    </row>
    <row r="242" spans="1:5">
      <c r="A242" s="148" t="s">
        <v>656</v>
      </c>
      <c r="B242" s="149" t="s">
        <v>657</v>
      </c>
      <c r="C242" s="150">
        <v>0</v>
      </c>
      <c r="D242" s="150">
        <v>0</v>
      </c>
      <c r="E242" s="150">
        <v>0</v>
      </c>
    </row>
    <row r="243" spans="1:5">
      <c r="A243" s="148" t="s">
        <v>658</v>
      </c>
      <c r="B243" s="149" t="s">
        <v>659</v>
      </c>
      <c r="C243" s="150">
        <v>0</v>
      </c>
      <c r="D243" s="150">
        <v>0</v>
      </c>
      <c r="E243" s="150">
        <v>0</v>
      </c>
    </row>
    <row r="244" spans="1:5">
      <c r="A244" s="148" t="s">
        <v>660</v>
      </c>
      <c r="B244" s="149" t="s">
        <v>661</v>
      </c>
      <c r="C244" s="150">
        <v>0</v>
      </c>
      <c r="D244" s="150">
        <v>0</v>
      </c>
      <c r="E244" s="150">
        <v>0</v>
      </c>
    </row>
    <row r="245" spans="1:5">
      <c r="A245" s="151" t="s">
        <v>662</v>
      </c>
      <c r="B245" s="152" t="s">
        <v>663</v>
      </c>
      <c r="C245" s="153">
        <v>0</v>
      </c>
      <c r="D245" s="153">
        <v>0</v>
      </c>
      <c r="E245" s="153">
        <v>0</v>
      </c>
    </row>
    <row r="246" spans="1:5">
      <c r="A246" s="151" t="s">
        <v>664</v>
      </c>
      <c r="B246" s="152" t="s">
        <v>665</v>
      </c>
      <c r="C246" s="153">
        <v>3813</v>
      </c>
      <c r="D246" s="153">
        <v>0</v>
      </c>
      <c r="E246" s="153">
        <v>4851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E21" sqref="E21"/>
    </sheetView>
  </sheetViews>
  <sheetFormatPr defaultRowHeight="15"/>
  <cols>
    <col min="1" max="1" width="8.140625" customWidth="1"/>
    <col min="2" max="2" width="67.7109375" customWidth="1"/>
    <col min="3" max="3" width="8.85546875" bestFit="1" customWidth="1"/>
    <col min="257" max="257" width="8.140625" customWidth="1"/>
    <col min="258" max="258" width="67.7109375" customWidth="1"/>
    <col min="259" max="259" width="8.85546875" bestFit="1" customWidth="1"/>
    <col min="513" max="513" width="8.140625" customWidth="1"/>
    <col min="514" max="514" width="67.7109375" customWidth="1"/>
    <col min="515" max="515" width="8.85546875" bestFit="1" customWidth="1"/>
    <col min="769" max="769" width="8.140625" customWidth="1"/>
    <col min="770" max="770" width="67.7109375" customWidth="1"/>
    <col min="771" max="771" width="8.85546875" bestFit="1" customWidth="1"/>
    <col min="1025" max="1025" width="8.140625" customWidth="1"/>
    <col min="1026" max="1026" width="67.7109375" customWidth="1"/>
    <col min="1027" max="1027" width="8.85546875" bestFit="1" customWidth="1"/>
    <col min="1281" max="1281" width="8.140625" customWidth="1"/>
    <col min="1282" max="1282" width="67.7109375" customWidth="1"/>
    <col min="1283" max="1283" width="8.85546875" bestFit="1" customWidth="1"/>
    <col min="1537" max="1537" width="8.140625" customWidth="1"/>
    <col min="1538" max="1538" width="67.7109375" customWidth="1"/>
    <col min="1539" max="1539" width="8.85546875" bestFit="1" customWidth="1"/>
    <col min="1793" max="1793" width="8.140625" customWidth="1"/>
    <col min="1794" max="1794" width="67.7109375" customWidth="1"/>
    <col min="1795" max="1795" width="8.85546875" bestFit="1" customWidth="1"/>
    <col min="2049" max="2049" width="8.140625" customWidth="1"/>
    <col min="2050" max="2050" width="67.7109375" customWidth="1"/>
    <col min="2051" max="2051" width="8.85546875" bestFit="1" customWidth="1"/>
    <col min="2305" max="2305" width="8.140625" customWidth="1"/>
    <col min="2306" max="2306" width="67.7109375" customWidth="1"/>
    <col min="2307" max="2307" width="8.85546875" bestFit="1" customWidth="1"/>
    <col min="2561" max="2561" width="8.140625" customWidth="1"/>
    <col min="2562" max="2562" width="67.7109375" customWidth="1"/>
    <col min="2563" max="2563" width="8.85546875" bestFit="1" customWidth="1"/>
    <col min="2817" max="2817" width="8.140625" customWidth="1"/>
    <col min="2818" max="2818" width="67.7109375" customWidth="1"/>
    <col min="2819" max="2819" width="8.85546875" bestFit="1" customWidth="1"/>
    <col min="3073" max="3073" width="8.140625" customWidth="1"/>
    <col min="3074" max="3074" width="67.7109375" customWidth="1"/>
    <col min="3075" max="3075" width="8.85546875" bestFit="1" customWidth="1"/>
    <col min="3329" max="3329" width="8.140625" customWidth="1"/>
    <col min="3330" max="3330" width="67.7109375" customWidth="1"/>
    <col min="3331" max="3331" width="8.85546875" bestFit="1" customWidth="1"/>
    <col min="3585" max="3585" width="8.140625" customWidth="1"/>
    <col min="3586" max="3586" width="67.7109375" customWidth="1"/>
    <col min="3587" max="3587" width="8.85546875" bestFit="1" customWidth="1"/>
    <col min="3841" max="3841" width="8.140625" customWidth="1"/>
    <col min="3842" max="3842" width="67.7109375" customWidth="1"/>
    <col min="3843" max="3843" width="8.85546875" bestFit="1" customWidth="1"/>
    <col min="4097" max="4097" width="8.140625" customWidth="1"/>
    <col min="4098" max="4098" width="67.7109375" customWidth="1"/>
    <col min="4099" max="4099" width="8.85546875" bestFit="1" customWidth="1"/>
    <col min="4353" max="4353" width="8.140625" customWidth="1"/>
    <col min="4354" max="4354" width="67.7109375" customWidth="1"/>
    <col min="4355" max="4355" width="8.85546875" bestFit="1" customWidth="1"/>
    <col min="4609" max="4609" width="8.140625" customWidth="1"/>
    <col min="4610" max="4610" width="67.7109375" customWidth="1"/>
    <col min="4611" max="4611" width="8.85546875" bestFit="1" customWidth="1"/>
    <col min="4865" max="4865" width="8.140625" customWidth="1"/>
    <col min="4866" max="4866" width="67.7109375" customWidth="1"/>
    <col min="4867" max="4867" width="8.85546875" bestFit="1" customWidth="1"/>
    <col min="5121" max="5121" width="8.140625" customWidth="1"/>
    <col min="5122" max="5122" width="67.7109375" customWidth="1"/>
    <col min="5123" max="5123" width="8.85546875" bestFit="1" customWidth="1"/>
    <col min="5377" max="5377" width="8.140625" customWidth="1"/>
    <col min="5378" max="5378" width="67.7109375" customWidth="1"/>
    <col min="5379" max="5379" width="8.85546875" bestFit="1" customWidth="1"/>
    <col min="5633" max="5633" width="8.140625" customWidth="1"/>
    <col min="5634" max="5634" width="67.7109375" customWidth="1"/>
    <col min="5635" max="5635" width="8.85546875" bestFit="1" customWidth="1"/>
    <col min="5889" max="5889" width="8.140625" customWidth="1"/>
    <col min="5890" max="5890" width="67.7109375" customWidth="1"/>
    <col min="5891" max="5891" width="8.85546875" bestFit="1" customWidth="1"/>
    <col min="6145" max="6145" width="8.140625" customWidth="1"/>
    <col min="6146" max="6146" width="67.7109375" customWidth="1"/>
    <col min="6147" max="6147" width="8.85546875" bestFit="1" customWidth="1"/>
    <col min="6401" max="6401" width="8.140625" customWidth="1"/>
    <col min="6402" max="6402" width="67.7109375" customWidth="1"/>
    <col min="6403" max="6403" width="8.85546875" bestFit="1" customWidth="1"/>
    <col min="6657" max="6657" width="8.140625" customWidth="1"/>
    <col min="6658" max="6658" width="67.7109375" customWidth="1"/>
    <col min="6659" max="6659" width="8.85546875" bestFit="1" customWidth="1"/>
    <col min="6913" max="6913" width="8.140625" customWidth="1"/>
    <col min="6914" max="6914" width="67.7109375" customWidth="1"/>
    <col min="6915" max="6915" width="8.85546875" bestFit="1" customWidth="1"/>
    <col min="7169" max="7169" width="8.140625" customWidth="1"/>
    <col min="7170" max="7170" width="67.7109375" customWidth="1"/>
    <col min="7171" max="7171" width="8.85546875" bestFit="1" customWidth="1"/>
    <col min="7425" max="7425" width="8.140625" customWidth="1"/>
    <col min="7426" max="7426" width="67.7109375" customWidth="1"/>
    <col min="7427" max="7427" width="8.85546875" bestFit="1" customWidth="1"/>
    <col min="7681" max="7681" width="8.140625" customWidth="1"/>
    <col min="7682" max="7682" width="67.7109375" customWidth="1"/>
    <col min="7683" max="7683" width="8.85546875" bestFit="1" customWidth="1"/>
    <col min="7937" max="7937" width="8.140625" customWidth="1"/>
    <col min="7938" max="7938" width="67.7109375" customWidth="1"/>
    <col min="7939" max="7939" width="8.85546875" bestFit="1" customWidth="1"/>
    <col min="8193" max="8193" width="8.140625" customWidth="1"/>
    <col min="8194" max="8194" width="67.7109375" customWidth="1"/>
    <col min="8195" max="8195" width="8.85546875" bestFit="1" customWidth="1"/>
    <col min="8449" max="8449" width="8.140625" customWidth="1"/>
    <col min="8450" max="8450" width="67.7109375" customWidth="1"/>
    <col min="8451" max="8451" width="8.85546875" bestFit="1" customWidth="1"/>
    <col min="8705" max="8705" width="8.140625" customWidth="1"/>
    <col min="8706" max="8706" width="67.7109375" customWidth="1"/>
    <col min="8707" max="8707" width="8.85546875" bestFit="1" customWidth="1"/>
    <col min="8961" max="8961" width="8.140625" customWidth="1"/>
    <col min="8962" max="8962" width="67.7109375" customWidth="1"/>
    <col min="8963" max="8963" width="8.85546875" bestFit="1" customWidth="1"/>
    <col min="9217" max="9217" width="8.140625" customWidth="1"/>
    <col min="9218" max="9218" width="67.7109375" customWidth="1"/>
    <col min="9219" max="9219" width="8.85546875" bestFit="1" customWidth="1"/>
    <col min="9473" max="9473" width="8.140625" customWidth="1"/>
    <col min="9474" max="9474" width="67.7109375" customWidth="1"/>
    <col min="9475" max="9475" width="8.85546875" bestFit="1" customWidth="1"/>
    <col min="9729" max="9729" width="8.140625" customWidth="1"/>
    <col min="9730" max="9730" width="67.7109375" customWidth="1"/>
    <col min="9731" max="9731" width="8.85546875" bestFit="1" customWidth="1"/>
    <col min="9985" max="9985" width="8.140625" customWidth="1"/>
    <col min="9986" max="9986" width="67.7109375" customWidth="1"/>
    <col min="9987" max="9987" width="8.85546875" bestFit="1" customWidth="1"/>
    <col min="10241" max="10241" width="8.140625" customWidth="1"/>
    <col min="10242" max="10242" width="67.7109375" customWidth="1"/>
    <col min="10243" max="10243" width="8.85546875" bestFit="1" customWidth="1"/>
    <col min="10497" max="10497" width="8.140625" customWidth="1"/>
    <col min="10498" max="10498" width="67.7109375" customWidth="1"/>
    <col min="10499" max="10499" width="8.85546875" bestFit="1" customWidth="1"/>
    <col min="10753" max="10753" width="8.140625" customWidth="1"/>
    <col min="10754" max="10754" width="67.7109375" customWidth="1"/>
    <col min="10755" max="10755" width="8.85546875" bestFit="1" customWidth="1"/>
    <col min="11009" max="11009" width="8.140625" customWidth="1"/>
    <col min="11010" max="11010" width="67.7109375" customWidth="1"/>
    <col min="11011" max="11011" width="8.85546875" bestFit="1" customWidth="1"/>
    <col min="11265" max="11265" width="8.140625" customWidth="1"/>
    <col min="11266" max="11266" width="67.7109375" customWidth="1"/>
    <col min="11267" max="11267" width="8.85546875" bestFit="1" customWidth="1"/>
    <col min="11521" max="11521" width="8.140625" customWidth="1"/>
    <col min="11522" max="11522" width="67.7109375" customWidth="1"/>
    <col min="11523" max="11523" width="8.85546875" bestFit="1" customWidth="1"/>
    <col min="11777" max="11777" width="8.140625" customWidth="1"/>
    <col min="11778" max="11778" width="67.7109375" customWidth="1"/>
    <col min="11779" max="11779" width="8.85546875" bestFit="1" customWidth="1"/>
    <col min="12033" max="12033" width="8.140625" customWidth="1"/>
    <col min="12034" max="12034" width="67.7109375" customWidth="1"/>
    <col min="12035" max="12035" width="8.85546875" bestFit="1" customWidth="1"/>
    <col min="12289" max="12289" width="8.140625" customWidth="1"/>
    <col min="12290" max="12290" width="67.7109375" customWidth="1"/>
    <col min="12291" max="12291" width="8.85546875" bestFit="1" customWidth="1"/>
    <col min="12545" max="12545" width="8.140625" customWidth="1"/>
    <col min="12546" max="12546" width="67.7109375" customWidth="1"/>
    <col min="12547" max="12547" width="8.85546875" bestFit="1" customWidth="1"/>
    <col min="12801" max="12801" width="8.140625" customWidth="1"/>
    <col min="12802" max="12802" width="67.7109375" customWidth="1"/>
    <col min="12803" max="12803" width="8.85546875" bestFit="1" customWidth="1"/>
    <col min="13057" max="13057" width="8.140625" customWidth="1"/>
    <col min="13058" max="13058" width="67.7109375" customWidth="1"/>
    <col min="13059" max="13059" width="8.85546875" bestFit="1" customWidth="1"/>
    <col min="13313" max="13313" width="8.140625" customWidth="1"/>
    <col min="13314" max="13314" width="67.7109375" customWidth="1"/>
    <col min="13315" max="13315" width="8.85546875" bestFit="1" customWidth="1"/>
    <col min="13569" max="13569" width="8.140625" customWidth="1"/>
    <col min="13570" max="13570" width="67.7109375" customWidth="1"/>
    <col min="13571" max="13571" width="8.85546875" bestFit="1" customWidth="1"/>
    <col min="13825" max="13825" width="8.140625" customWidth="1"/>
    <col min="13826" max="13826" width="67.7109375" customWidth="1"/>
    <col min="13827" max="13827" width="8.85546875" bestFit="1" customWidth="1"/>
    <col min="14081" max="14081" width="8.140625" customWidth="1"/>
    <col min="14082" max="14082" width="67.7109375" customWidth="1"/>
    <col min="14083" max="14083" width="8.85546875" bestFit="1" customWidth="1"/>
    <col min="14337" max="14337" width="8.140625" customWidth="1"/>
    <col min="14338" max="14338" width="67.7109375" customWidth="1"/>
    <col min="14339" max="14339" width="8.85546875" bestFit="1" customWidth="1"/>
    <col min="14593" max="14593" width="8.140625" customWidth="1"/>
    <col min="14594" max="14594" width="67.7109375" customWidth="1"/>
    <col min="14595" max="14595" width="8.85546875" bestFit="1" customWidth="1"/>
    <col min="14849" max="14849" width="8.140625" customWidth="1"/>
    <col min="14850" max="14850" width="67.7109375" customWidth="1"/>
    <col min="14851" max="14851" width="8.85546875" bestFit="1" customWidth="1"/>
    <col min="15105" max="15105" width="8.140625" customWidth="1"/>
    <col min="15106" max="15106" width="67.7109375" customWidth="1"/>
    <col min="15107" max="15107" width="8.85546875" bestFit="1" customWidth="1"/>
    <col min="15361" max="15361" width="8.140625" customWidth="1"/>
    <col min="15362" max="15362" width="67.7109375" customWidth="1"/>
    <col min="15363" max="15363" width="8.85546875" bestFit="1" customWidth="1"/>
    <col min="15617" max="15617" width="8.140625" customWidth="1"/>
    <col min="15618" max="15618" width="67.7109375" customWidth="1"/>
    <col min="15619" max="15619" width="8.85546875" bestFit="1" customWidth="1"/>
    <col min="15873" max="15873" width="8.140625" customWidth="1"/>
    <col min="15874" max="15874" width="67.7109375" customWidth="1"/>
    <col min="15875" max="15875" width="8.85546875" bestFit="1" customWidth="1"/>
    <col min="16129" max="16129" width="8.140625" customWidth="1"/>
    <col min="16130" max="16130" width="67.7109375" customWidth="1"/>
    <col min="16131" max="16131" width="8.85546875" bestFit="1" customWidth="1"/>
  </cols>
  <sheetData>
    <row r="1" spans="1:3">
      <c r="A1" s="154" t="s">
        <v>666</v>
      </c>
      <c r="B1" s="155"/>
      <c r="C1" s="155"/>
    </row>
    <row r="2" spans="1:3">
      <c r="A2" s="147" t="s">
        <v>175</v>
      </c>
      <c r="B2" s="147" t="s">
        <v>176</v>
      </c>
      <c r="C2" s="147" t="s">
        <v>667</v>
      </c>
    </row>
    <row r="3" spans="1:3">
      <c r="A3" s="147">
        <v>1</v>
      </c>
      <c r="B3" s="147">
        <v>2</v>
      </c>
      <c r="C3" s="147">
        <v>3</v>
      </c>
    </row>
    <row r="4" spans="1:3">
      <c r="A4" s="148" t="s">
        <v>180</v>
      </c>
      <c r="B4" s="149" t="s">
        <v>668</v>
      </c>
      <c r="C4" s="150">
        <v>16812</v>
      </c>
    </row>
    <row r="5" spans="1:3">
      <c r="A5" s="148" t="s">
        <v>182</v>
      </c>
      <c r="B5" s="149" t="s">
        <v>669</v>
      </c>
      <c r="C5" s="150">
        <v>138188</v>
      </c>
    </row>
    <row r="6" spans="1:3">
      <c r="A6" s="151" t="s">
        <v>184</v>
      </c>
      <c r="B6" s="152" t="s">
        <v>670</v>
      </c>
      <c r="C6" s="153">
        <v>-121376</v>
      </c>
    </row>
    <row r="7" spans="1:3">
      <c r="A7" s="148" t="s">
        <v>186</v>
      </c>
      <c r="B7" s="149" t="s">
        <v>671</v>
      </c>
      <c r="C7" s="150">
        <v>122683</v>
      </c>
    </row>
    <row r="8" spans="1:3">
      <c r="A8" s="148" t="s">
        <v>188</v>
      </c>
      <c r="B8" s="149" t="s">
        <v>672</v>
      </c>
      <c r="C8" s="150">
        <v>0</v>
      </c>
    </row>
    <row r="9" spans="1:3">
      <c r="A9" s="151" t="s">
        <v>190</v>
      </c>
      <c r="B9" s="152" t="s">
        <v>673</v>
      </c>
      <c r="C9" s="153">
        <v>122683</v>
      </c>
    </row>
    <row r="10" spans="1:3">
      <c r="A10" s="151" t="s">
        <v>192</v>
      </c>
      <c r="B10" s="152" t="s">
        <v>674</v>
      </c>
      <c r="C10" s="153">
        <v>1307</v>
      </c>
    </row>
    <row r="11" spans="1:3">
      <c r="A11" s="148" t="s">
        <v>194</v>
      </c>
      <c r="B11" s="149" t="s">
        <v>675</v>
      </c>
      <c r="C11" s="150">
        <v>0</v>
      </c>
    </row>
    <row r="12" spans="1:3">
      <c r="A12" s="148" t="s">
        <v>196</v>
      </c>
      <c r="B12" s="149" t="s">
        <v>676</v>
      </c>
      <c r="C12" s="150">
        <v>0</v>
      </c>
    </row>
    <row r="13" spans="1:3">
      <c r="A13" s="151" t="s">
        <v>198</v>
      </c>
      <c r="B13" s="152" t="s">
        <v>677</v>
      </c>
      <c r="C13" s="153">
        <v>0</v>
      </c>
    </row>
    <row r="14" spans="1:3">
      <c r="A14" s="148" t="s">
        <v>200</v>
      </c>
      <c r="B14" s="149" t="s">
        <v>678</v>
      </c>
      <c r="C14" s="150">
        <v>0</v>
      </c>
    </row>
    <row r="15" spans="1:3">
      <c r="A15" s="148" t="s">
        <v>202</v>
      </c>
      <c r="B15" s="149" t="s">
        <v>679</v>
      </c>
      <c r="C15" s="150">
        <v>0</v>
      </c>
    </row>
    <row r="16" spans="1:3">
      <c r="A16" s="151" t="s">
        <v>204</v>
      </c>
      <c r="B16" s="152" t="s">
        <v>680</v>
      </c>
      <c r="C16" s="153">
        <v>0</v>
      </c>
    </row>
    <row r="17" spans="1:3">
      <c r="A17" s="151" t="s">
        <v>206</v>
      </c>
      <c r="B17" s="152" t="s">
        <v>681</v>
      </c>
      <c r="C17" s="153">
        <v>0</v>
      </c>
    </row>
    <row r="18" spans="1:3">
      <c r="A18" s="151" t="s">
        <v>208</v>
      </c>
      <c r="B18" s="152" t="s">
        <v>682</v>
      </c>
      <c r="C18" s="153">
        <v>1307</v>
      </c>
    </row>
    <row r="19" spans="1:3">
      <c r="A19" s="151" t="s">
        <v>210</v>
      </c>
      <c r="B19" s="152" t="s">
        <v>683</v>
      </c>
      <c r="C19" s="153">
        <v>1307</v>
      </c>
    </row>
    <row r="20" spans="1:3">
      <c r="A20" s="151" t="s">
        <v>212</v>
      </c>
      <c r="B20" s="152" t="s">
        <v>684</v>
      </c>
      <c r="C20" s="153">
        <v>0</v>
      </c>
    </row>
    <row r="21" spans="1:3" ht="25.5">
      <c r="A21" s="151" t="s">
        <v>214</v>
      </c>
      <c r="B21" s="152" t="s">
        <v>685</v>
      </c>
      <c r="C21" s="153">
        <v>0</v>
      </c>
    </row>
    <row r="22" spans="1:3">
      <c r="A22" s="151" t="s">
        <v>216</v>
      </c>
      <c r="B22" s="152" t="s">
        <v>686</v>
      </c>
      <c r="C22" s="153">
        <v>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2016_ktgv</vt:lpstr>
      <vt:lpstr>1.mell.Kiadások</vt:lpstr>
      <vt:lpstr>2.mell.Bevételek</vt:lpstr>
      <vt:lpstr>3.mell.arányok</vt:lpstr>
      <vt:lpstr>merleg</vt:lpstr>
      <vt:lpstr>maradvany</vt:lpstr>
      <vt:lpstr>Munka3</vt:lpstr>
      <vt:lpstr>'1.mell.Kiadások'!Nyomtatási_terület</vt:lpstr>
      <vt:lpstr>'2.mell.Bevételek'!Nyomtatási_terület</vt:lpstr>
      <vt:lpstr>'2016_ktgv'!Nyomtatási_terület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jegyző</cp:lastModifiedBy>
  <cp:lastPrinted>2016-04-13T09:28:50Z</cp:lastPrinted>
  <dcterms:created xsi:type="dcterms:W3CDTF">2014-11-10T08:15:58Z</dcterms:created>
  <dcterms:modified xsi:type="dcterms:W3CDTF">2016-04-14T14:00:45Z</dcterms:modified>
</cp:coreProperties>
</file>