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965"/>
  </bookViews>
  <sheets>
    <sheet name="bevétel kiadás" sheetId="1" r:id="rId1"/>
    <sheet name="bérek" sheetId="2" r:id="rId2"/>
    <sheet name="zárolási javaslat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J15" i="2"/>
  <c r="I15" i="2"/>
  <c r="I16" i="2" s="1"/>
  <c r="H15" i="2"/>
  <c r="G15" i="2"/>
  <c r="F15" i="2"/>
  <c r="C17" i="2" s="1"/>
  <c r="E15" i="2"/>
  <c r="D15" i="2"/>
  <c r="C15" i="2"/>
  <c r="B15" i="2"/>
  <c r="C19" i="2" l="1"/>
  <c r="C18" i="2"/>
  <c r="I17" i="2"/>
  <c r="I18" i="2" l="1"/>
  <c r="I19" i="2" s="1"/>
  <c r="B23" i="1"/>
  <c r="B26" i="1" l="1"/>
  <c r="B29" i="1" s="1"/>
  <c r="B37" i="1" l="1"/>
  <c r="B31" i="1" l="1"/>
  <c r="B38" i="1" s="1"/>
  <c r="B39" i="1" s="1"/>
</calcChain>
</file>

<file path=xl/sharedStrings.xml><?xml version="1.0" encoding="utf-8"?>
<sst xmlns="http://schemas.openxmlformats.org/spreadsheetml/2006/main" count="51" uniqueCount="44">
  <si>
    <t>Víz, villany,telefon, internet</t>
  </si>
  <si>
    <t xml:space="preserve">Hulladékszállítás: </t>
  </si>
  <si>
    <t xml:space="preserve">Üzemanyag </t>
  </si>
  <si>
    <t>Tűzifa vásárlás</t>
  </si>
  <si>
    <t>Egyéni védőfelszerelések revíziója</t>
  </si>
  <si>
    <t>Gépjárműfecsekendő - kisgépek revíziója</t>
  </si>
  <si>
    <t>Tür karbantartás</t>
  </si>
  <si>
    <t>Renault Midlum műszaki vizsga</t>
  </si>
  <si>
    <t>Mercedes 1017 műszaki vizsga</t>
  </si>
  <si>
    <t>Oktatások, gyakorlatok költsége</t>
  </si>
  <si>
    <t>Állagmegóvási anyagok - alkatrészek</t>
  </si>
  <si>
    <t>Posta-irodaszer</t>
  </si>
  <si>
    <t>Renault Midlum biztosítás</t>
  </si>
  <si>
    <t>Mercedes 1017 biztosítás</t>
  </si>
  <si>
    <t>Dologi kiadás összesen:</t>
  </si>
  <si>
    <t>Utánfutó biztosítás</t>
  </si>
  <si>
    <t>Tervezett dologi kiadás</t>
  </si>
  <si>
    <t>Tűzoltó technikai felszerelés és ruha</t>
  </si>
  <si>
    <t>Állami támogatás</t>
  </si>
  <si>
    <t>Bérkiadások</t>
  </si>
  <si>
    <t>Tervezett bevétel összesen:</t>
  </si>
  <si>
    <t>Fő és mellékfoglalkozású dolgozók</t>
  </si>
  <si>
    <t xml:space="preserve">Teljes járulékköltség </t>
  </si>
  <si>
    <t>Bérkiadások összesen</t>
  </si>
  <si>
    <t>Bérmunka + szponzoráció</t>
  </si>
  <si>
    <t>2019-ben</t>
  </si>
  <si>
    <t>Túlóra</t>
  </si>
  <si>
    <t xml:space="preserve">Egyszerűsített fogl. Járuléka </t>
  </si>
  <si>
    <t>3,5% plussz kiadás a teljes tervezett dologi kiadásra</t>
  </si>
  <si>
    <t>Tervezett kiadás összesen:</t>
  </si>
  <si>
    <t>Működési hiány:</t>
  </si>
  <si>
    <t>Tervezett bevétel (lélekszám alapján 600 Ft/fő)</t>
  </si>
  <si>
    <t>Kiadások összesen:</t>
  </si>
  <si>
    <t>Főállású munkavállalók</t>
  </si>
  <si>
    <t>Óraszám</t>
  </si>
  <si>
    <t xml:space="preserve">Összesen: </t>
  </si>
  <si>
    <t>Besorolási bér bér</t>
  </si>
  <si>
    <t>Pótlék</t>
  </si>
  <si>
    <t>Bér növekmény</t>
  </si>
  <si>
    <t>Járulék</t>
  </si>
  <si>
    <t>Megbízási díjak 19433</t>
  </si>
  <si>
    <t>Egyszerűsített fogl. (240 óra/hó- 8970 helyett 5831)</t>
  </si>
  <si>
    <t>2019/év 3%</t>
  </si>
  <si>
    <t>2019- 3%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</si>
</sst>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9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1" fillId="2" borderId="1" xfId="0" applyFont="1" applyFill="1" applyBorder="1"/>
    <xf numFmtId="3" fontId="0" fillId="0" borderId="0" xfId="0" applyNumberFormat="1"/>
    <xf numFmtId="3" fontId="0" fillId="0" borderId="1" xfId="0" applyNumberFormat="1" applyBorder="1"/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3" fontId="1" fillId="0" borderId="0" xfId="0" applyNumberFormat="1" applyFont="1" applyFill="1" applyBorder="1"/>
    <xf numFmtId="3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5" borderId="0" xfId="0" applyFont="1" applyFill="1" applyBorder="1"/>
    <xf numFmtId="3" fontId="1" fillId="5" borderId="0" xfId="0" applyNumberFormat="1" applyFont="1" applyFill="1" applyBorder="1"/>
    <xf numFmtId="0" fontId="3" fillId="0" borderId="0" xfId="0" applyFont="1"/>
    <xf numFmtId="3" fontId="0" fillId="0" borderId="1" xfId="0" applyNumberFormat="1" applyFill="1" applyBorder="1"/>
    <xf numFmtId="0" fontId="6" fillId="0" borderId="3" xfId="0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6" fillId="7" borderId="1" xfId="0" applyFont="1" applyFill="1" applyBorder="1" applyAlignment="1" applyProtection="1">
      <alignment horizontal="center" vertical="center"/>
      <protection locked="0"/>
    </xf>
    <xf numFmtId="3" fontId="5" fillId="7" borderId="2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3" fontId="0" fillId="7" borderId="1" xfId="0" applyNumberFormat="1" applyFill="1" applyBorder="1"/>
    <xf numFmtId="3" fontId="0" fillId="8" borderId="1" xfId="0" applyNumberFormat="1" applyFill="1" applyBorder="1"/>
    <xf numFmtId="3" fontId="0" fillId="8" borderId="1" xfId="0" applyNumberFormat="1" applyFill="1" applyBorder="1" applyAlignment="1">
      <alignment horizontal="right"/>
    </xf>
    <xf numFmtId="3" fontId="1" fillId="8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" fillId="7" borderId="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</cellXfs>
  <cellStyles count="1">
    <cellStyle name="Normál" xfId="0" builtinId="0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abSelected="1" zoomScaleNormal="100" workbookViewId="0">
      <selection activeCell="F11" sqref="F11"/>
    </sheetView>
  </sheetViews>
  <sheetFormatPr defaultRowHeight="15" x14ac:dyDescent="0.25"/>
  <cols>
    <col min="1" max="1" width="47.42578125" bestFit="1" customWidth="1"/>
    <col min="2" max="2" width="16.5703125" customWidth="1"/>
    <col min="3" max="3" width="17.7109375" customWidth="1"/>
    <col min="4" max="4" width="17.7109375" style="2" customWidth="1"/>
    <col min="5" max="5" width="18.5703125" customWidth="1"/>
    <col min="6" max="6" width="10.140625" bestFit="1" customWidth="1"/>
    <col min="7" max="7" width="31.28515625" bestFit="1" customWidth="1"/>
    <col min="8" max="8" width="23" bestFit="1" customWidth="1"/>
    <col min="10" max="10" width="17.85546875" bestFit="1" customWidth="1"/>
    <col min="13" max="13" width="17.85546875" bestFit="1" customWidth="1"/>
    <col min="16" max="16" width="17.85546875" bestFit="1" customWidth="1"/>
  </cols>
  <sheetData>
    <row r="2" spans="1:2" x14ac:dyDescent="0.25">
      <c r="A2" s="7" t="s">
        <v>16</v>
      </c>
      <c r="B2" s="7" t="s">
        <v>25</v>
      </c>
    </row>
    <row r="3" spans="1:2" x14ac:dyDescent="0.25">
      <c r="A3" s="3" t="s">
        <v>3</v>
      </c>
      <c r="B3" s="24">
        <v>600000</v>
      </c>
    </row>
    <row r="4" spans="1:2" x14ac:dyDescent="0.25">
      <c r="A4" s="3" t="s">
        <v>0</v>
      </c>
      <c r="B4" s="24">
        <v>900000</v>
      </c>
    </row>
    <row r="5" spans="1:2" x14ac:dyDescent="0.25">
      <c r="A5" s="3" t="s">
        <v>1</v>
      </c>
      <c r="B5" s="24">
        <v>25000</v>
      </c>
    </row>
    <row r="6" spans="1:2" x14ac:dyDescent="0.25">
      <c r="A6" s="1" t="s">
        <v>4</v>
      </c>
      <c r="B6" s="24">
        <v>700000</v>
      </c>
    </row>
    <row r="7" spans="1:2" s="2" customFormat="1" x14ac:dyDescent="0.25">
      <c r="A7" s="10" t="s">
        <v>5</v>
      </c>
      <c r="B7" s="24">
        <v>700000</v>
      </c>
    </row>
    <row r="8" spans="1:2" x14ac:dyDescent="0.25">
      <c r="A8" s="3" t="s">
        <v>6</v>
      </c>
      <c r="B8" s="24">
        <v>130000</v>
      </c>
    </row>
    <row r="9" spans="1:2" x14ac:dyDescent="0.25">
      <c r="A9" s="3" t="s">
        <v>7</v>
      </c>
      <c r="B9" s="24">
        <v>65000</v>
      </c>
    </row>
    <row r="10" spans="1:2" x14ac:dyDescent="0.25">
      <c r="A10" s="3" t="s">
        <v>8</v>
      </c>
      <c r="B10" s="24">
        <v>65000</v>
      </c>
    </row>
    <row r="11" spans="1:2" x14ac:dyDescent="0.25">
      <c r="A11" s="3" t="s">
        <v>2</v>
      </c>
      <c r="B11" s="24">
        <v>750000</v>
      </c>
    </row>
    <row r="12" spans="1:2" x14ac:dyDescent="0.25">
      <c r="A12" s="4" t="s">
        <v>9</v>
      </c>
      <c r="B12" s="24">
        <v>500000</v>
      </c>
    </row>
    <row r="13" spans="1:2" x14ac:dyDescent="0.25">
      <c r="A13" s="3" t="s">
        <v>10</v>
      </c>
      <c r="B13" s="24">
        <v>570000</v>
      </c>
    </row>
    <row r="14" spans="1:2" x14ac:dyDescent="0.25">
      <c r="A14" s="3" t="s">
        <v>17</v>
      </c>
      <c r="B14" s="24">
        <v>400000</v>
      </c>
    </row>
    <row r="15" spans="1:2" x14ac:dyDescent="0.25">
      <c r="A15" s="3" t="s">
        <v>11</v>
      </c>
      <c r="B15" s="24">
        <v>250000</v>
      </c>
    </row>
    <row r="16" spans="1:2" s="2" customFormat="1" x14ac:dyDescent="0.25">
      <c r="A16" s="5" t="s">
        <v>12</v>
      </c>
      <c r="B16" s="26">
        <v>96299</v>
      </c>
    </row>
    <row r="17" spans="1:19" x14ac:dyDescent="0.25">
      <c r="A17" s="5" t="s">
        <v>13</v>
      </c>
      <c r="B17" s="26">
        <v>63554</v>
      </c>
    </row>
    <row r="18" spans="1:19" x14ac:dyDescent="0.25">
      <c r="A18" s="3" t="s">
        <v>15</v>
      </c>
      <c r="B18" s="24">
        <v>2300</v>
      </c>
    </row>
    <row r="19" spans="1:19" x14ac:dyDescent="0.25">
      <c r="A19" s="6" t="s">
        <v>28</v>
      </c>
      <c r="B19" s="24">
        <v>182847</v>
      </c>
      <c r="S19" s="14"/>
    </row>
    <row r="20" spans="1:19" x14ac:dyDescent="0.25">
      <c r="A20" s="8" t="s">
        <v>14</v>
      </c>
      <c r="B20" s="25">
        <f>SUM(B3:B19)</f>
        <v>6000000</v>
      </c>
      <c r="C20" s="2"/>
      <c r="E20" s="2"/>
      <c r="F20" s="2"/>
      <c r="S20" s="14"/>
    </row>
    <row r="21" spans="1:19" x14ac:dyDescent="0.25">
      <c r="S21" s="14"/>
    </row>
    <row r="22" spans="1:19" x14ac:dyDescent="0.25">
      <c r="A22" s="7" t="s">
        <v>19</v>
      </c>
      <c r="B22" s="7" t="s">
        <v>42</v>
      </c>
      <c r="D22" s="30"/>
      <c r="Q22" s="14"/>
    </row>
    <row r="23" spans="1:19" x14ac:dyDescent="0.25">
      <c r="A23" s="10" t="s">
        <v>21</v>
      </c>
      <c r="B23" s="47">
        <f>bérek!I16*12</f>
        <v>25124700</v>
      </c>
      <c r="D23"/>
      <c r="Q23" s="14"/>
    </row>
    <row r="24" spans="1:19" x14ac:dyDescent="0.25">
      <c r="A24" s="10" t="s">
        <v>40</v>
      </c>
      <c r="B24" s="48">
        <v>1061000</v>
      </c>
      <c r="D24"/>
      <c r="Q24" s="14"/>
    </row>
    <row r="25" spans="1:19" x14ac:dyDescent="0.25">
      <c r="A25" s="10" t="s">
        <v>26</v>
      </c>
      <c r="B25" s="48">
        <v>592183</v>
      </c>
      <c r="D25"/>
      <c r="Q25" s="14"/>
    </row>
    <row r="26" spans="1:19" x14ac:dyDescent="0.25">
      <c r="A26" s="10" t="s">
        <v>22</v>
      </c>
      <c r="B26" s="47">
        <f>(B23+B24+B25)*21%</f>
        <v>5623355.4299999997</v>
      </c>
      <c r="D26"/>
      <c r="Q26" s="14"/>
    </row>
    <row r="27" spans="1:19" s="2" customFormat="1" x14ac:dyDescent="0.25">
      <c r="A27" s="10" t="s">
        <v>41</v>
      </c>
      <c r="B27" s="48">
        <v>2099160</v>
      </c>
      <c r="E27"/>
      <c r="Q27" s="14"/>
    </row>
    <row r="28" spans="1:19" s="2" customFormat="1" x14ac:dyDescent="0.25">
      <c r="A28" s="10" t="s">
        <v>27</v>
      </c>
      <c r="B28" s="48">
        <v>360000</v>
      </c>
      <c r="Q28" s="14"/>
    </row>
    <row r="29" spans="1:19" x14ac:dyDescent="0.25">
      <c r="A29" s="13" t="s">
        <v>23</v>
      </c>
      <c r="B29" s="49">
        <f>SUM(B23:B28)</f>
        <v>34860398.43</v>
      </c>
      <c r="D29"/>
      <c r="E29" s="2"/>
      <c r="Q29" s="14"/>
    </row>
    <row r="30" spans="1:19" s="2" customFormat="1" x14ac:dyDescent="0.25">
      <c r="A30" s="16"/>
      <c r="B30" s="23"/>
      <c r="C30" s="23"/>
      <c r="D30" s="23"/>
      <c r="E30" s="23"/>
      <c r="F30" s="14"/>
      <c r="S30" s="14"/>
    </row>
    <row r="31" spans="1:19" s="2" customFormat="1" x14ac:dyDescent="0.25">
      <c r="A31" s="31" t="s">
        <v>32</v>
      </c>
      <c r="B31" s="32">
        <f>B20+B29</f>
        <v>40860398.43</v>
      </c>
      <c r="C31" s="23"/>
      <c r="D31" s="23"/>
      <c r="E31" s="23"/>
      <c r="S31" s="14"/>
    </row>
    <row r="32" spans="1:19" x14ac:dyDescent="0.25">
      <c r="A32" s="11"/>
      <c r="B32" s="11"/>
      <c r="C32" s="11"/>
      <c r="D32" s="11"/>
      <c r="F32" s="2"/>
    </row>
    <row r="33" spans="1:6" s="2" customFormat="1" x14ac:dyDescent="0.25">
      <c r="A33" s="16"/>
      <c r="B33" s="17"/>
    </row>
    <row r="34" spans="1:6" s="2" customFormat="1" x14ac:dyDescent="0.25">
      <c r="A34" s="20" t="s">
        <v>31</v>
      </c>
      <c r="B34" s="21" t="s">
        <v>25</v>
      </c>
    </row>
    <row r="35" spans="1:6" s="2" customFormat="1" x14ac:dyDescent="0.25">
      <c r="A35" s="9" t="s">
        <v>18</v>
      </c>
      <c r="B35" s="26">
        <v>28874463</v>
      </c>
    </row>
    <row r="36" spans="1:6" s="2" customFormat="1" x14ac:dyDescent="0.25">
      <c r="A36" s="12" t="s">
        <v>24</v>
      </c>
      <c r="B36" s="26">
        <v>13178</v>
      </c>
    </row>
    <row r="37" spans="1:6" s="2" customFormat="1" x14ac:dyDescent="0.25">
      <c r="A37" s="19" t="s">
        <v>20</v>
      </c>
      <c r="B37" s="29">
        <f>SUM(B35:B36)</f>
        <v>28887641</v>
      </c>
    </row>
    <row r="38" spans="1:6" s="2" customFormat="1" x14ac:dyDescent="0.25">
      <c r="A38" s="18" t="s">
        <v>29</v>
      </c>
      <c r="B38" s="27">
        <f>B31</f>
        <v>40860398.43</v>
      </c>
    </row>
    <row r="39" spans="1:6" x14ac:dyDescent="0.25">
      <c r="A39" s="22" t="s">
        <v>30</v>
      </c>
      <c r="B39" s="28">
        <f>B37-B38</f>
        <v>-11972757.43</v>
      </c>
      <c r="F39" s="2"/>
    </row>
    <row r="40" spans="1:6" s="2" customFormat="1" x14ac:dyDescent="0.25">
      <c r="A40" s="16"/>
      <c r="F40"/>
    </row>
    <row r="41" spans="1:6" s="2" customFormat="1" x14ac:dyDescent="0.25"/>
    <row r="42" spans="1:6" x14ac:dyDescent="0.25">
      <c r="B42" s="2"/>
      <c r="D42"/>
      <c r="F42" s="2"/>
    </row>
    <row r="43" spans="1:6" x14ac:dyDescent="0.25">
      <c r="B43" s="2"/>
      <c r="D43"/>
    </row>
    <row r="44" spans="1:6" x14ac:dyDescent="0.25">
      <c r="B44" s="2"/>
      <c r="D44"/>
    </row>
    <row r="45" spans="1:6" x14ac:dyDescent="0.25">
      <c r="B45" s="2"/>
      <c r="D45"/>
    </row>
    <row r="46" spans="1:6" x14ac:dyDescent="0.25">
      <c r="B46" s="2"/>
      <c r="D46"/>
    </row>
    <row r="47" spans="1:6" x14ac:dyDescent="0.25">
      <c r="B47" s="2"/>
      <c r="D47"/>
    </row>
    <row r="48" spans="1:6" x14ac:dyDescent="0.25">
      <c r="B48" s="2"/>
      <c r="D48"/>
    </row>
    <row r="49" spans="2:6" x14ac:dyDescent="0.25">
      <c r="B49" s="2"/>
      <c r="D49"/>
    </row>
    <row r="50" spans="2:6" x14ac:dyDescent="0.25">
      <c r="B50" s="2"/>
      <c r="D50"/>
    </row>
    <row r="51" spans="2:6" x14ac:dyDescent="0.25">
      <c r="B51" s="2"/>
      <c r="D51"/>
    </row>
    <row r="52" spans="2:6" x14ac:dyDescent="0.25">
      <c r="B52" s="2"/>
      <c r="D52"/>
    </row>
    <row r="53" spans="2:6" x14ac:dyDescent="0.25">
      <c r="B53" s="2"/>
      <c r="D53"/>
    </row>
    <row r="54" spans="2:6" s="33" customFormat="1" x14ac:dyDescent="0.25">
      <c r="F54"/>
    </row>
    <row r="55" spans="2:6" x14ac:dyDescent="0.25">
      <c r="F55" s="33"/>
    </row>
  </sheetData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19" sqref="F19"/>
    </sheetView>
  </sheetViews>
  <sheetFormatPr defaultRowHeight="15" x14ac:dyDescent="0.25"/>
  <cols>
    <col min="1" max="1" width="27.28515625" customWidth="1"/>
    <col min="2" max="2" width="9.140625" customWidth="1"/>
    <col min="3" max="3" width="22" customWidth="1"/>
    <col min="6" max="6" width="28.7109375" customWidth="1"/>
    <col min="9" max="9" width="20.7109375" customWidth="1"/>
  </cols>
  <sheetData>
    <row r="1" spans="1:10" x14ac:dyDescent="0.25">
      <c r="A1" s="56" t="s">
        <v>33</v>
      </c>
      <c r="B1" s="53">
        <v>2018</v>
      </c>
      <c r="C1" s="54"/>
      <c r="D1" s="55"/>
      <c r="E1" s="53">
        <v>2019</v>
      </c>
      <c r="F1" s="54"/>
      <c r="G1" s="55"/>
      <c r="H1" s="53" t="s">
        <v>43</v>
      </c>
      <c r="I1" s="54"/>
      <c r="J1" s="55"/>
    </row>
    <row r="2" spans="1:10" x14ac:dyDescent="0.25">
      <c r="A2" s="57"/>
      <c r="B2" s="41" t="s">
        <v>34</v>
      </c>
      <c r="C2" s="41" t="s">
        <v>36</v>
      </c>
      <c r="D2" s="42" t="s">
        <v>37</v>
      </c>
      <c r="E2" s="41" t="s">
        <v>34</v>
      </c>
      <c r="F2" s="41" t="s">
        <v>36</v>
      </c>
      <c r="G2" s="42" t="s">
        <v>37</v>
      </c>
      <c r="H2" s="41" t="s">
        <v>34</v>
      </c>
      <c r="I2" s="41" t="s">
        <v>36</v>
      </c>
      <c r="J2" s="42" t="s">
        <v>37</v>
      </c>
    </row>
    <row r="3" spans="1:10" x14ac:dyDescent="0.25">
      <c r="A3" s="35"/>
      <c r="B3" s="36">
        <v>6</v>
      </c>
      <c r="C3" s="36">
        <v>136000</v>
      </c>
      <c r="D3" s="15"/>
      <c r="E3" s="15">
        <v>6</v>
      </c>
      <c r="F3" s="15">
        <v>146250</v>
      </c>
      <c r="G3" s="10"/>
      <c r="H3" s="34">
        <v>6</v>
      </c>
      <c r="I3" s="34">
        <v>146250</v>
      </c>
      <c r="J3" s="10"/>
    </row>
    <row r="4" spans="1:10" x14ac:dyDescent="0.25">
      <c r="A4" s="37"/>
      <c r="B4" s="38">
        <v>8</v>
      </c>
      <c r="C4" s="38">
        <v>420000</v>
      </c>
      <c r="D4" s="15"/>
      <c r="E4" s="15">
        <v>8</v>
      </c>
      <c r="F4" s="15">
        <v>454000</v>
      </c>
      <c r="G4" s="10"/>
      <c r="H4" s="34">
        <v>8</v>
      </c>
      <c r="I4" s="34">
        <v>432600</v>
      </c>
      <c r="J4" s="10"/>
    </row>
    <row r="5" spans="1:10" x14ac:dyDescent="0.25">
      <c r="A5" s="37"/>
      <c r="B5" s="38">
        <v>8</v>
      </c>
      <c r="C5" s="38">
        <v>180500</v>
      </c>
      <c r="D5" s="15">
        <v>30000</v>
      </c>
      <c r="E5" s="15">
        <v>8</v>
      </c>
      <c r="F5" s="15">
        <v>195000</v>
      </c>
      <c r="G5" s="34">
        <v>30000</v>
      </c>
      <c r="H5" s="34">
        <v>8</v>
      </c>
      <c r="I5" s="34">
        <v>195000</v>
      </c>
      <c r="J5" s="34">
        <v>30000</v>
      </c>
    </row>
    <row r="6" spans="1:10" x14ac:dyDescent="0.25">
      <c r="A6" s="37"/>
      <c r="B6" s="38">
        <v>8</v>
      </c>
      <c r="C6" s="38">
        <v>220000</v>
      </c>
      <c r="D6" s="15">
        <v>50000</v>
      </c>
      <c r="E6" s="15">
        <v>8</v>
      </c>
      <c r="F6" s="15">
        <v>238000</v>
      </c>
      <c r="G6" s="34">
        <v>50000</v>
      </c>
      <c r="H6" s="34">
        <v>8</v>
      </c>
      <c r="I6" s="34">
        <v>226600</v>
      </c>
      <c r="J6" s="34">
        <v>50000</v>
      </c>
    </row>
    <row r="7" spans="1:10" x14ac:dyDescent="0.25">
      <c r="A7" s="37"/>
      <c r="B7" s="38">
        <v>4</v>
      </c>
      <c r="C7" s="38">
        <v>101000</v>
      </c>
      <c r="D7" s="15"/>
      <c r="E7" s="15">
        <v>4</v>
      </c>
      <c r="F7" s="15">
        <v>109000</v>
      </c>
      <c r="G7" s="10"/>
      <c r="H7" s="34">
        <v>4</v>
      </c>
      <c r="I7" s="34">
        <v>104030</v>
      </c>
      <c r="J7" s="10"/>
    </row>
    <row r="8" spans="1:10" x14ac:dyDescent="0.25">
      <c r="A8" s="37"/>
      <c r="B8" s="38">
        <v>3</v>
      </c>
      <c r="C8" s="38">
        <v>67700</v>
      </c>
      <c r="D8" s="15"/>
      <c r="E8" s="15">
        <v>3</v>
      </c>
      <c r="F8" s="15">
        <v>73125</v>
      </c>
      <c r="G8" s="10"/>
      <c r="H8" s="34">
        <v>3</v>
      </c>
      <c r="I8" s="34">
        <v>73125</v>
      </c>
      <c r="J8" s="10"/>
    </row>
    <row r="9" spans="1:10" x14ac:dyDescent="0.25">
      <c r="A9" s="37"/>
      <c r="B9" s="38">
        <v>4</v>
      </c>
      <c r="C9" s="38">
        <v>101000</v>
      </c>
      <c r="D9" s="15"/>
      <c r="E9" s="15">
        <v>4</v>
      </c>
      <c r="F9" s="15">
        <v>109000</v>
      </c>
      <c r="G9" s="10"/>
      <c r="H9" s="34">
        <v>4</v>
      </c>
      <c r="I9" s="34">
        <v>104030</v>
      </c>
      <c r="J9" s="10"/>
    </row>
    <row r="10" spans="1:10" x14ac:dyDescent="0.25">
      <c r="A10" s="37"/>
      <c r="B10" s="38">
        <v>4</v>
      </c>
      <c r="C10" s="38">
        <v>101000</v>
      </c>
      <c r="D10" s="15"/>
      <c r="E10" s="15">
        <v>4</v>
      </c>
      <c r="F10" s="15">
        <v>109000</v>
      </c>
      <c r="G10" s="10"/>
      <c r="H10" s="34">
        <v>4</v>
      </c>
      <c r="I10" s="34">
        <v>104030</v>
      </c>
      <c r="J10" s="10"/>
    </row>
    <row r="11" spans="1:10" x14ac:dyDescent="0.25">
      <c r="A11" s="37"/>
      <c r="B11" s="38">
        <v>8</v>
      </c>
      <c r="C11" s="38">
        <v>180500</v>
      </c>
      <c r="D11" s="15">
        <v>30000</v>
      </c>
      <c r="E11" s="15">
        <v>8</v>
      </c>
      <c r="F11" s="15">
        <v>195000</v>
      </c>
      <c r="G11" s="34">
        <v>30000</v>
      </c>
      <c r="H11" s="34">
        <v>8</v>
      </c>
      <c r="I11" s="15">
        <v>195000</v>
      </c>
      <c r="J11" s="34">
        <v>30000</v>
      </c>
    </row>
    <row r="12" spans="1:10" x14ac:dyDescent="0.25">
      <c r="A12" s="39"/>
      <c r="B12" s="38">
        <v>4</v>
      </c>
      <c r="C12" s="38">
        <v>101000</v>
      </c>
      <c r="D12" s="15"/>
      <c r="E12" s="15">
        <v>4</v>
      </c>
      <c r="F12" s="15">
        <v>109000</v>
      </c>
      <c r="G12" s="10"/>
      <c r="H12" s="34">
        <v>4</v>
      </c>
      <c r="I12" s="34">
        <v>104030</v>
      </c>
      <c r="J12" s="10"/>
    </row>
    <row r="13" spans="1:10" x14ac:dyDescent="0.25">
      <c r="A13" s="39"/>
      <c r="B13" s="38">
        <v>8</v>
      </c>
      <c r="C13" s="38">
        <v>180500</v>
      </c>
      <c r="D13" s="15"/>
      <c r="E13" s="15">
        <v>8</v>
      </c>
      <c r="F13" s="15">
        <v>195000</v>
      </c>
      <c r="G13" s="10"/>
      <c r="H13" s="34">
        <v>8</v>
      </c>
      <c r="I13" s="34">
        <v>195000</v>
      </c>
      <c r="J13" s="10"/>
    </row>
    <row r="14" spans="1:10" x14ac:dyDescent="0.25">
      <c r="A14" s="39"/>
      <c r="B14" s="40">
        <v>4</v>
      </c>
      <c r="C14" s="38">
        <v>101000</v>
      </c>
      <c r="D14" s="15"/>
      <c r="E14" s="15">
        <v>4</v>
      </c>
      <c r="F14" s="15">
        <v>109000</v>
      </c>
      <c r="G14" s="10"/>
      <c r="H14" s="34">
        <v>4</v>
      </c>
      <c r="I14" s="34">
        <v>104030</v>
      </c>
      <c r="J14" s="10"/>
    </row>
    <row r="15" spans="1:10" x14ac:dyDescent="0.25">
      <c r="A15" s="43" t="s">
        <v>35</v>
      </c>
      <c r="B15" s="44">
        <f t="shared" ref="B15:J15" si="0">SUM(B3:B14)</f>
        <v>69</v>
      </c>
      <c r="C15" s="45">
        <f t="shared" si="0"/>
        <v>1890200</v>
      </c>
      <c r="D15" s="46">
        <f t="shared" si="0"/>
        <v>110000</v>
      </c>
      <c r="E15" s="46">
        <f t="shared" si="0"/>
        <v>69</v>
      </c>
      <c r="F15" s="46">
        <f t="shared" si="0"/>
        <v>2041375</v>
      </c>
      <c r="G15" s="46">
        <f t="shared" si="0"/>
        <v>110000</v>
      </c>
      <c r="H15" s="46">
        <f t="shared" si="0"/>
        <v>69</v>
      </c>
      <c r="I15" s="46">
        <f t="shared" si="0"/>
        <v>1983725</v>
      </c>
      <c r="J15" s="46">
        <f t="shared" si="0"/>
        <v>110000</v>
      </c>
    </row>
    <row r="16" spans="1:10" x14ac:dyDescent="0.25">
      <c r="I16" s="14">
        <f>I15+J15</f>
        <v>2093725</v>
      </c>
    </row>
    <row r="17" spans="1:10" x14ac:dyDescent="0.25">
      <c r="A17" s="2" t="s">
        <v>38</v>
      </c>
      <c r="B17" s="2"/>
      <c r="C17" s="14">
        <f>(F15-C15)*12</f>
        <v>1814100</v>
      </c>
      <c r="D17" s="2"/>
      <c r="E17" s="2"/>
      <c r="F17" s="2"/>
      <c r="G17" s="2"/>
      <c r="H17" s="2"/>
      <c r="I17" s="14">
        <f>((I15+J15)-D15-C15)*12</f>
        <v>1122300</v>
      </c>
      <c r="J17" s="2"/>
    </row>
    <row r="18" spans="1:10" x14ac:dyDescent="0.25">
      <c r="A18" s="2" t="s">
        <v>39</v>
      </c>
      <c r="B18" s="2"/>
      <c r="C18" s="2">
        <f>C17*21%</f>
        <v>380961</v>
      </c>
      <c r="D18" s="2"/>
      <c r="E18" s="2"/>
      <c r="F18" s="2"/>
      <c r="G18" s="2"/>
      <c r="H18" s="2"/>
      <c r="I18" s="2">
        <f>I17*21%</f>
        <v>235683</v>
      </c>
      <c r="J18" s="2"/>
    </row>
    <row r="19" spans="1:10" x14ac:dyDescent="0.25">
      <c r="A19" s="2"/>
      <c r="B19" s="2"/>
      <c r="C19" s="14">
        <f>SUM(C17:C18)</f>
        <v>2195061</v>
      </c>
      <c r="D19" s="2"/>
      <c r="E19" s="2"/>
      <c r="F19" s="2"/>
      <c r="G19" s="2"/>
      <c r="H19" s="2"/>
      <c r="I19" s="14">
        <f>SUM(I17:I18)</f>
        <v>1357983</v>
      </c>
      <c r="J19" s="2"/>
    </row>
  </sheetData>
  <mergeCells count="4">
    <mergeCell ref="B1:D1"/>
    <mergeCell ref="E1:G1"/>
    <mergeCell ref="A1:A2"/>
    <mergeCell ref="H1:J1"/>
  </mergeCells>
  <conditionalFormatting sqref="A13:A14">
    <cfRule type="expression" dxfId="17" priority="15" stopIfTrue="1">
      <formula>COUNTIF(#REF!,"Hv")&lt;IF(AH17="váltó",4,hétvéginapok)</formula>
    </cfRule>
  </conditionalFormatting>
  <conditionalFormatting sqref="A13:A14 A7:A9">
    <cfRule type="expression" dxfId="16" priority="14" stopIfTrue="1">
      <formula>COUNTIF(#REF!,"Hv")&lt;IF(#REF!="váltó",4,hétvéginapok)</formula>
    </cfRule>
  </conditionalFormatting>
  <conditionalFormatting sqref="A8 A6">
    <cfRule type="expression" dxfId="15" priority="13" stopIfTrue="1">
      <formula>COUNTIF(D13:AC13,"Hv")&lt;IF(AF13="váltó",4,hétvéginapok)</formula>
    </cfRule>
  </conditionalFormatting>
  <conditionalFormatting sqref="A7">
    <cfRule type="expression" dxfId="14" priority="12" stopIfTrue="1">
      <formula>COUNTIF(D15:AC15,"Hv")&lt;IF(AF15="váltó",4,hétvéginapok)</formula>
    </cfRule>
  </conditionalFormatting>
  <conditionalFormatting sqref="A8">
    <cfRule type="expression" dxfId="13" priority="11" stopIfTrue="1">
      <formula>COUNTIF(#REF!,"Hv")&lt;IF(AH18="váltó",4,hétvéginapok)</formula>
    </cfRule>
  </conditionalFormatting>
  <conditionalFormatting sqref="A7">
    <cfRule type="expression" dxfId="12" priority="10" stopIfTrue="1">
      <formula>COUNTIF(#REF!,"Hv")&lt;IF(AH18="váltó",4,hétvéginapok)</formula>
    </cfRule>
  </conditionalFormatting>
  <conditionalFormatting sqref="A9">
    <cfRule type="expression" dxfId="11" priority="9" stopIfTrue="1">
      <formula>COUNTIF(#REF!,"Hv")&lt;IF(#REF!="váltó",4,hétvéginapok)</formula>
    </cfRule>
  </conditionalFormatting>
  <conditionalFormatting sqref="A3:A5">
    <cfRule type="expression" dxfId="10" priority="8" stopIfTrue="1">
      <formula>COUNTIF(D9:AC9,"Hv")&lt;IF(AF9="váltó",4,hétvéginapok)</formula>
    </cfRule>
  </conditionalFormatting>
  <conditionalFormatting sqref="A11:A12">
    <cfRule type="expression" dxfId="9" priority="7" stopIfTrue="1">
      <formula>COUNTIF(#REF!,"Hv")&lt;IF(#REF!="váltó",4,hétvéginapok)</formula>
    </cfRule>
  </conditionalFormatting>
  <conditionalFormatting sqref="A10">
    <cfRule type="expression" dxfId="8" priority="6" stopIfTrue="1">
      <formula>COUNTIF(C27:AE27,"Hv")&lt;IF(AH27="váltó",4,hétvéginapok)</formula>
    </cfRule>
  </conditionalFormatting>
  <conditionalFormatting sqref="A15">
    <cfRule type="expression" dxfId="7" priority="5" stopIfTrue="1">
      <formula>COUNTIF(C29:AE29,"Hv")&lt;IF(AH29="váltó",4,hétvéginapok)</formula>
    </cfRule>
  </conditionalFormatting>
  <conditionalFormatting sqref="A6">
    <cfRule type="expression" dxfId="6" priority="4" stopIfTrue="1">
      <formula>COUNTIF(C18:AE18,"Hv")&lt;IF(AH17="váltó",4,hétvéginapok)</formula>
    </cfRule>
  </conditionalFormatting>
  <conditionalFormatting sqref="A6">
    <cfRule type="expression" dxfId="5" priority="3" stopIfTrue="1">
      <formula>COUNTIF(C18:AE18,"Hv")&lt;IF(AH18="váltó",4,hétvéginapok)</formula>
    </cfRule>
  </conditionalFormatting>
  <conditionalFormatting sqref="A10">
    <cfRule type="expression" dxfId="4" priority="2" stopIfTrue="1">
      <formula>COUNTIF(C27:AE27,"Hv")&lt;IF(#REF!="váltó",4,hétvéginapok)</formula>
    </cfRule>
  </conditionalFormatting>
  <conditionalFormatting sqref="A15">
    <cfRule type="expression" dxfId="3" priority="1" stopIfTrue="1">
      <formula>COUNTIF(C29:AE29,"Hv")&lt;IF(AH18="váltó",4,hétvéginapok)</formula>
    </cfRule>
  </conditionalFormatting>
  <conditionalFormatting sqref="A11">
    <cfRule type="expression" dxfId="2" priority="16" stopIfTrue="1">
      <formula>COUNTIF(#REF!,"Hv")&lt;IF(AF15="váltó",4,hétvéginapok)</formula>
    </cfRule>
  </conditionalFormatting>
  <conditionalFormatting sqref="A12">
    <cfRule type="expression" dxfId="1" priority="17" stopIfTrue="1">
      <formula>COUNTIF(#REF!,"Hv")&lt;IF(AG16="váltó",4,hétvéginapok)</formula>
    </cfRule>
  </conditionalFormatting>
  <conditionalFormatting sqref="A1">
    <cfRule type="expression" dxfId="0" priority="18" stopIfTrue="1">
      <formula>COUNTIF(B6:AC6,"Hv")&lt;IF(AF6="váltó",4,hétvéginapok)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B24"/>
    </sheetView>
  </sheetViews>
  <sheetFormatPr defaultRowHeight="15" x14ac:dyDescent="0.25"/>
  <cols>
    <col min="1" max="1" width="35.5703125" customWidth="1"/>
    <col min="2" max="2" width="16.42578125" customWidth="1"/>
  </cols>
  <sheetData>
    <row r="1" spans="1:2" x14ac:dyDescent="0.25">
      <c r="A1" s="2"/>
      <c r="B1" s="2"/>
    </row>
    <row r="2" spans="1:2" x14ac:dyDescent="0.25">
      <c r="A2" s="2"/>
      <c r="B2" s="2"/>
    </row>
    <row r="3" spans="1:2" x14ac:dyDescent="0.25">
      <c r="A3" s="2"/>
      <c r="B3" s="14"/>
    </row>
    <row r="4" spans="1:2" x14ac:dyDescent="0.25">
      <c r="A4" s="2"/>
      <c r="B4" s="14"/>
    </row>
    <row r="5" spans="1:2" x14ac:dyDescent="0.25">
      <c r="A5" s="50"/>
      <c r="B5" s="51"/>
    </row>
    <row r="6" spans="1:2" x14ac:dyDescent="0.25">
      <c r="A6" s="10"/>
      <c r="B6" s="15"/>
    </row>
    <row r="7" spans="1:2" x14ac:dyDescent="0.25">
      <c r="A7" s="10"/>
      <c r="B7" s="15"/>
    </row>
    <row r="8" spans="1:2" x14ac:dyDescent="0.25">
      <c r="A8" s="10"/>
      <c r="B8" s="15"/>
    </row>
    <row r="9" spans="1:2" x14ac:dyDescent="0.25">
      <c r="A9" s="50"/>
      <c r="B9" s="52"/>
    </row>
    <row r="10" spans="1:2" x14ac:dyDescent="0.25">
      <c r="A10" s="2"/>
      <c r="B10" s="14"/>
    </row>
    <row r="11" spans="1:2" x14ac:dyDescent="0.25">
      <c r="A11" s="50"/>
      <c r="B11" s="51"/>
    </row>
    <row r="12" spans="1:2" x14ac:dyDescent="0.25">
      <c r="A12" s="12"/>
      <c r="B12" s="15"/>
    </row>
    <row r="13" spans="1:2" x14ac:dyDescent="0.25">
      <c r="A13" s="12"/>
      <c r="B13" s="24"/>
    </row>
    <row r="14" spans="1:2" x14ac:dyDescent="0.25">
      <c r="A14" s="12"/>
      <c r="B14" s="15"/>
    </row>
    <row r="15" spans="1:2" x14ac:dyDescent="0.25">
      <c r="A15" s="12"/>
      <c r="B15" s="15"/>
    </row>
    <row r="16" spans="1:2" x14ac:dyDescent="0.25">
      <c r="A16" s="12"/>
      <c r="B16" s="15"/>
    </row>
    <row r="17" spans="1:2" x14ac:dyDescent="0.25">
      <c r="A17" s="12"/>
      <c r="B17" s="15"/>
    </row>
    <row r="18" spans="1:2" x14ac:dyDescent="0.25">
      <c r="A18" s="12"/>
      <c r="B18" s="15"/>
    </row>
    <row r="19" spans="1:2" x14ac:dyDescent="0.25">
      <c r="A19" s="50"/>
      <c r="B19" s="52"/>
    </row>
    <row r="20" spans="1:2" x14ac:dyDescent="0.25">
      <c r="A20" s="2"/>
      <c r="B20" s="14"/>
    </row>
    <row r="21" spans="1:2" x14ac:dyDescent="0.25">
      <c r="A21" s="50"/>
      <c r="B21" s="15"/>
    </row>
    <row r="22" spans="1:2" x14ac:dyDescent="0.25">
      <c r="A22" s="50"/>
      <c r="B22" s="15"/>
    </row>
    <row r="23" spans="1:2" x14ac:dyDescent="0.25">
      <c r="A23" s="18"/>
      <c r="B23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bevétel kiadás</vt:lpstr>
      <vt:lpstr>bérek</vt:lpstr>
      <vt:lpstr>zárolási javaslat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Polgármester</cp:lastModifiedBy>
  <cp:lastPrinted>2019-02-01T10:57:58Z</cp:lastPrinted>
  <dcterms:created xsi:type="dcterms:W3CDTF">2018-02-14T07:53:37Z</dcterms:created>
  <dcterms:modified xsi:type="dcterms:W3CDTF">2019-04-09T13:32:01Z</dcterms:modified>
</cp:coreProperties>
</file>