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75" windowHeight="9360" firstSheet="5" activeTab="5"/>
  </bookViews>
  <sheets>
    <sheet name="1.sz.mell." sheetId="1" r:id="rId1"/>
    <sheet name="1.2. sz.mell" sheetId="2" r:id="rId2"/>
    <sheet name="2.sz.mell" sheetId="3" r:id="rId3"/>
    <sheet name="3. sz.mell" sheetId="4" r:id="rId4"/>
    <sheet name="4.sz.mell" sheetId="5" r:id="rId5"/>
    <sheet name="5.sz. mell" sheetId="6" r:id="rId6"/>
    <sheet name="6. sz. mell" sheetId="7" r:id="rId7"/>
    <sheet name="7. sz. mell" sheetId="8" r:id="rId8"/>
    <sheet name="8. sz. mell" sheetId="9" r:id="rId9"/>
    <sheet name="9.sz. melléklet" sheetId="10" r:id="rId10"/>
    <sheet name="10. sz. mell" sheetId="11" r:id="rId11"/>
    <sheet name="11. sz.mell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<sst xmlns="http://schemas.openxmlformats.org/spreadsheetml/2006/main" count="426" uniqueCount="344">
  <si>
    <t>Megnevezés</t>
  </si>
  <si>
    <t>Érték E Ft</t>
  </si>
  <si>
    <t>Részarány %</t>
  </si>
  <si>
    <t xml:space="preserve"> Eszközök összetétele</t>
  </si>
  <si>
    <t xml:space="preserve">  A. Befektetett eszközök</t>
  </si>
  <si>
    <t xml:space="preserve">  B. Forgóeszközök</t>
  </si>
  <si>
    <t xml:space="preserve">  C. Aktív időbeli elh.-ok</t>
  </si>
  <si>
    <t xml:space="preserve">      Összesen</t>
  </si>
  <si>
    <t xml:space="preserve"> Források összetétele</t>
  </si>
  <si>
    <t xml:space="preserve">  D. Saját tőke</t>
  </si>
  <si>
    <t xml:space="preserve">  E. Céltartalék</t>
  </si>
  <si>
    <t xml:space="preserve">  F. Kötelezettség</t>
  </si>
  <si>
    <t xml:space="preserve">  G. Passzív időbeli elhat.-ok</t>
  </si>
  <si>
    <t xml:space="preserve">       Összesen</t>
  </si>
  <si>
    <t>Mutató számítása</t>
  </si>
  <si>
    <t>Mutató %</t>
  </si>
  <si>
    <t>Tárgyi eszközök értéke</t>
  </si>
  <si>
    <t>Összes eszközök értéke</t>
  </si>
  <si>
    <t>Tárgyi eszközök aránya</t>
  </si>
  <si>
    <t>Forgóeszközök aránya</t>
  </si>
  <si>
    <t>Forgóeszközök értéke</t>
  </si>
  <si>
    <t>Tőkeellátottság</t>
  </si>
  <si>
    <t>Források aránya</t>
  </si>
  <si>
    <t>Likvidítás</t>
  </si>
  <si>
    <t>Árbevétel arányos
jövedelmezőség</t>
  </si>
  <si>
    <t>Eszközarányos 
jövedelmezőség</t>
  </si>
  <si>
    <t>Vagyonarányos 
jövedelmezőség</t>
  </si>
  <si>
    <t>Saját tőke</t>
  </si>
  <si>
    <t>Összes forrás</t>
  </si>
  <si>
    <t>Kötelezettségek</t>
  </si>
  <si>
    <t>Likvid aktívák</t>
  </si>
  <si>
    <t>Likvid passzívák</t>
  </si>
  <si>
    <t>Adózás előtti eredmény</t>
  </si>
  <si>
    <t>nettó árbev+egyéb bev</t>
  </si>
  <si>
    <t>Eredményre gyakorolt hatás</t>
  </si>
  <si>
    <t xml:space="preserve">         +</t>
  </si>
  <si>
    <t xml:space="preserve">         -</t>
  </si>
  <si>
    <t>Bevételek</t>
  </si>
  <si>
    <t>1. Belföldi értékesítés nettó árbev</t>
  </si>
  <si>
    <t>-</t>
  </si>
  <si>
    <t>6. sz. melléklet</t>
  </si>
  <si>
    <t>2.Exportértékesítés nettó árbev</t>
  </si>
  <si>
    <t>4. Egyéb bevételek</t>
  </si>
  <si>
    <t>5. Üzemi szintű bevétel (3+4)</t>
  </si>
  <si>
    <t>6. Pénzügyi műv bevétele</t>
  </si>
  <si>
    <t>7. Rendkívüli bevételek</t>
  </si>
  <si>
    <t>Ráfordítások</t>
  </si>
  <si>
    <t>9. Ért. elsz. kvetlen önktg.</t>
  </si>
  <si>
    <t>11. Eladott szolg.értéke</t>
  </si>
  <si>
    <t>10. Eladott áruk besz. értéke</t>
  </si>
  <si>
    <t>12. Ért. közvetlen ktg (9+10+11)</t>
  </si>
  <si>
    <t>13. Ért, forg. ktg.</t>
  </si>
  <si>
    <t>14. Igazgatási ktg.</t>
  </si>
  <si>
    <t>15. Egyéb általános ktg.</t>
  </si>
  <si>
    <t>17. Egyéb ráfordítások</t>
  </si>
  <si>
    <t>19. Pénzügyi ráfordítások</t>
  </si>
  <si>
    <t>20. Rendkívüli ráfordítások</t>
  </si>
  <si>
    <t>21. Ráfordítások összesen:</t>
  </si>
  <si>
    <t>EREDMÉNY</t>
  </si>
  <si>
    <t>26. Társasági adó befiz.köt.</t>
  </si>
  <si>
    <t>27. Osztalék befiz. köt.</t>
  </si>
  <si>
    <t>28. Mérleg szerinti eredmény (25-26)</t>
  </si>
  <si>
    <t>25. Adózás előtti eredmény (22+23+24)</t>
  </si>
  <si>
    <t>24. Rendkívüli eredmény (7-20)</t>
  </si>
  <si>
    <t>23. Pénzügyi műv. ered. (6-19)</t>
  </si>
  <si>
    <t>22. Üzemi szintű eredmény (5-18)</t>
  </si>
  <si>
    <t>8. sz. melléklet</t>
  </si>
  <si>
    <t>8. Bevételek összesen (5+6+7)</t>
  </si>
  <si>
    <t>16. Ért. közvetett ktg. (13+14+15)</t>
  </si>
  <si>
    <t>18. Üzemi szintű ráf. össz (12+16+17)</t>
  </si>
  <si>
    <t>Költségváltozás (tény-bázis)</t>
  </si>
  <si>
    <t>Növekedés</t>
  </si>
  <si>
    <t>Csökkenés</t>
  </si>
  <si>
    <t>Anyagköltség</t>
  </si>
  <si>
    <t>Villamos energia</t>
  </si>
  <si>
    <t>Üzemanyag</t>
  </si>
  <si>
    <t>Gáz költség</t>
  </si>
  <si>
    <t>Nettó anyagköltség</t>
  </si>
  <si>
    <t>Igénybevett szolg.</t>
  </si>
  <si>
    <t>Egyéb szolg.</t>
  </si>
  <si>
    <t>Eladott áruk besz.értéke</t>
  </si>
  <si>
    <t>Eladott szolg. értéke</t>
  </si>
  <si>
    <t>Anyagjellegű ráfordítások össz:</t>
  </si>
  <si>
    <t>Bérköltség</t>
  </si>
  <si>
    <t>Személyi jell.kifiz.</t>
  </si>
  <si>
    <t>Bérjárulékok</t>
  </si>
  <si>
    <t>Személyi jell. ráf össz:</t>
  </si>
  <si>
    <t>Értékcsökkenés</t>
  </si>
  <si>
    <t>Termelési költség össz:</t>
  </si>
  <si>
    <t>Le: Aktivált saját teljesítmények
értéke</t>
  </si>
  <si>
    <t>10. sz. melléklet</t>
  </si>
  <si>
    <t>Teljes munkaidős fizikai</t>
  </si>
  <si>
    <t>Teljes munkaidős szellemi</t>
  </si>
  <si>
    <t>Teljes munkaidős összesen</t>
  </si>
  <si>
    <t>Részmunkaidős, nyugdíjas</t>
  </si>
  <si>
    <t xml:space="preserve">   JÖVEDELMEZŐSÉG, EREDMÉNY ALAKULÁSA TEVÉKENYSÉGEKRE ÖSSZESEN</t>
  </si>
  <si>
    <t>Adatok: E Ft-ban</t>
  </si>
  <si>
    <t>3. Nettó árbevétel össszesen (1+2)</t>
  </si>
  <si>
    <t>VAGYONI, PÉNZÜGYI ÉS JÖVEDELMI HELYZET MUTATÓI</t>
  </si>
  <si>
    <t>TERMELÉSI KÖLTSÉGEK ALAKULÁSA</t>
  </si>
  <si>
    <t>Értékesített termékek,
szolg. term. ktg.</t>
  </si>
  <si>
    <t>Jogcím</t>
  </si>
  <si>
    <t>Segélyek</t>
  </si>
  <si>
    <t>I. Immateriális javak összesen</t>
  </si>
  <si>
    <t>1. Alapítás-átszerv.értéke</t>
  </si>
  <si>
    <t>2. Kísérleti fejl.aktív értéke</t>
  </si>
  <si>
    <t>3. Vagyoni értékű jogok</t>
  </si>
  <si>
    <t>4. Szellemi termékek</t>
  </si>
  <si>
    <t>5. Üzleti vagy cégérték</t>
  </si>
  <si>
    <t>6. Immateriális jav.adott előleg</t>
  </si>
  <si>
    <t>7. Immateriális jav.értékhely.</t>
  </si>
  <si>
    <t>II. Tárgyi eszközök összesen</t>
  </si>
  <si>
    <t>1. Ingatlanok</t>
  </si>
  <si>
    <t>4. Beruházások</t>
  </si>
  <si>
    <t>5. Beruházásra adott előlegek</t>
  </si>
  <si>
    <t>6. Tárgyi eszk.értékhely.</t>
  </si>
  <si>
    <t>2. Műszaki berendezések, 
    gépek, járművek</t>
  </si>
  <si>
    <t>3. Egyéb berendezések, 
    felszer, járművek</t>
  </si>
  <si>
    <t>4. sz. melléklet</t>
  </si>
  <si>
    <t>A tétel megnevezése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</si>
  <si>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</si>
  <si>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ESZKÖZÖK (AKTÍVÁK) ÁLLOMÁNYÁNAK VÁLTOZÁSA</t>
  </si>
  <si>
    <t>Adatok E Ft-ban</t>
  </si>
  <si>
    <t>Eszközállomány</t>
  </si>
  <si>
    <t>Eltérés</t>
  </si>
  <si>
    <r>
      <t>A.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Befektetett eszközök (I+II+III)</t>
    </r>
  </si>
  <si>
    <r>
      <t>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Immateriális javak (1+2+3+4+5+6+7)</t>
    </r>
  </si>
  <si>
    <r>
      <t>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Tárgyi eszközök (1+2+3+4+5+6)</t>
    </r>
  </si>
  <si>
    <t>4. Tenyészállatok</t>
  </si>
  <si>
    <t>5. Beruházásra adott előleg</t>
  </si>
  <si>
    <r>
      <t>III.</t>
    </r>
    <r>
      <rPr>
        <b/>
        <sz val="7"/>
        <rFont val="Times New Roman"/>
        <family val="1"/>
      </rPr>
      <t> </t>
    </r>
    <r>
      <rPr>
        <b/>
        <u val="single"/>
        <sz val="12"/>
        <rFont val="Times New Roman"/>
        <family val="1"/>
      </rPr>
      <t>Befektetett pü-i eszközök (1+2+3+4+5+6+7)</t>
    </r>
  </si>
  <si>
    <t>1. Tartós rész. kapcs. váll.</t>
  </si>
  <si>
    <t>2. Tartósan adott kölcsön</t>
  </si>
  <si>
    <t>3. Egyéb tartós részesedés</t>
  </si>
  <si>
    <t>4. Tartósan adott kölcsön egyéb rész.visz.álló váll.</t>
  </si>
  <si>
    <t>7. Bef. pü-i eszk. értékhely.</t>
  </si>
  <si>
    <r>
      <t>B.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Forgóeszközök (I+II+III+IV)</t>
    </r>
  </si>
  <si>
    <r>
      <t>I.</t>
    </r>
    <r>
      <rPr>
        <b/>
        <sz val="7"/>
        <rFont val="Times New Roman"/>
        <family val="1"/>
      </rPr>
      <t xml:space="preserve">  </t>
    </r>
    <r>
      <rPr>
        <b/>
        <u val="single"/>
        <sz val="12"/>
        <rFont val="Times New Roman"/>
        <family val="1"/>
      </rPr>
      <t>Készletek (1+2+3+4+5+6)</t>
    </r>
  </si>
  <si>
    <t>1. Anyagok</t>
  </si>
  <si>
    <t>4. Késztermékek</t>
  </si>
  <si>
    <t>5. Áruk</t>
  </si>
  <si>
    <r>
      <t>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Követelések (1+2+3+4+5)</t>
    </r>
  </si>
  <si>
    <t>4. Váltó követelések.</t>
  </si>
  <si>
    <t>5. Egyéb követelések</t>
  </si>
  <si>
    <r>
      <t>III.</t>
    </r>
    <r>
      <rPr>
        <b/>
        <sz val="7"/>
        <rFont val="Times New Roman"/>
        <family val="1"/>
      </rPr>
      <t>  </t>
    </r>
    <r>
      <rPr>
        <b/>
        <u val="single"/>
        <sz val="12"/>
        <rFont val="Times New Roman"/>
        <family val="1"/>
      </rPr>
      <t>Értékpapírok (1+2+3+4)</t>
    </r>
  </si>
  <si>
    <t>2. Egyéb részesedés</t>
  </si>
  <si>
    <r>
      <t xml:space="preserve">4. </t>
    </r>
    <r>
      <rPr>
        <sz val="10"/>
        <rFont val="Times New Roman"/>
        <family val="1"/>
      </rPr>
      <t>Forgatási célú hitelviszonyt megtestesítő értékpapírok</t>
    </r>
  </si>
  <si>
    <r>
      <t xml:space="preserve">IV. </t>
    </r>
    <r>
      <rPr>
        <b/>
        <u val="single"/>
        <sz val="12"/>
        <rFont val="Times New Roman"/>
        <family val="1"/>
      </rPr>
      <t>Pénzeszközök</t>
    </r>
    <r>
      <rPr>
        <b/>
        <sz val="12"/>
        <rFont val="Times New Roman"/>
        <family val="1"/>
      </rPr>
      <t xml:space="preserve"> (1+2)</t>
    </r>
  </si>
  <si>
    <t>1. Pénztár, csekkek</t>
  </si>
  <si>
    <t>2. Bankbetétek</t>
  </si>
  <si>
    <t>1. Bevételek aktív időbeli elhat.</t>
  </si>
  <si>
    <t>3. Halasztott ráfordítások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</si>
  <si>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sz. melléklet</t>
    </r>
  </si>
  <si>
    <t>FORRÁSOK (PASSZÍVÁK) ÁLLOMÁNY VÁLTOZÁSA</t>
  </si>
  <si>
    <t>D. Saját tőke (I+II+III+IV+V+VI+VII)</t>
  </si>
  <si>
    <t>I. Jegyzett tőke</t>
  </si>
  <si>
    <t>III. Tőke tartalék</t>
  </si>
  <si>
    <t>IV. Eredménytartalék</t>
  </si>
  <si>
    <t>V. Lekötött tartalék</t>
  </si>
  <si>
    <t>VI. Értékelési tartalék</t>
  </si>
  <si>
    <t>VII. Mérleg szerinti eredmény</t>
  </si>
  <si>
    <t>E. Céltartalék (1+2+3)</t>
  </si>
  <si>
    <t>3. Egyéb céltartalék</t>
  </si>
  <si>
    <t>F. Kötelezettségek (I+II+III)</t>
  </si>
  <si>
    <t>I. Hátrasorolt kötelezettségek (1+2+3)</t>
  </si>
  <si>
    <t>1. Hosszú lejáratra kapott kölcs.</t>
  </si>
  <si>
    <t>2. Átváltoztatható kötvények</t>
  </si>
  <si>
    <t>5. Egyéb hosszú lejáratú hitelek</t>
  </si>
  <si>
    <t>1. Rövid lejáratú kölcsön</t>
  </si>
  <si>
    <t xml:space="preserve">    - átváltoztatható kötvények</t>
  </si>
  <si>
    <t>2. Rövid lejáratú hitelek</t>
  </si>
  <si>
    <t>3. Vevőktől kapott előlegek</t>
  </si>
  <si>
    <t>5. Váltótartozások</t>
  </si>
  <si>
    <r>
      <t xml:space="preserve">1. </t>
    </r>
    <r>
      <rPr>
        <sz val="11"/>
        <rFont val="Times New Roman"/>
        <family val="1"/>
      </rPr>
      <t>Bevételek passzív időbeli elhat.</t>
    </r>
  </si>
  <si>
    <t>3. Halasztott bevételek</t>
  </si>
  <si>
    <t>Források összesen:</t>
  </si>
  <si>
    <t>CASH FLOW KIMUTATÁS</t>
  </si>
  <si>
    <t>±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</si>
  <si>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Szokásos tevékenységből származó
pénzeszköz-változás (1-13 sorok)</t>
    </r>
  </si>
  <si>
    <t>1. Adózás előtti eredmény</t>
  </si>
  <si>
    <t>2. Elszámolt amortizáció</t>
  </si>
  <si>
    <t>+</t>
  </si>
  <si>
    <t>3. Elszámolt értékvesztés</t>
  </si>
  <si>
    <t>4. Céltartalék képzés és felhasználás különb.</t>
  </si>
  <si>
    <t>5. Befektetett eszközök értékesítésének eredm.</t>
  </si>
  <si>
    <t>6. Szállítói kötelezettség változása</t>
  </si>
  <si>
    <t>7. Egyéb rövid lej. köt. változása</t>
  </si>
  <si>
    <t>8. Passzív időbeli elhatárolások változása</t>
  </si>
  <si>
    <t>9. Vevő követelés változása</t>
  </si>
  <si>
    <t>10. Forgóeszközök (vevő és pénzeszköz nélkül)
      változása</t>
  </si>
  <si>
    <t>11. Aktív időbeli elhatárolások változása</t>
  </si>
  <si>
    <t>12. Fizetett adó (nyereség után)</t>
  </si>
  <si>
    <t>13. Fizetett osztalék, részesedés</t>
  </si>
  <si>
    <t>II. Befektetési tev-ből származó pénz-
     eszköz változás (14-16 sorok)</t>
  </si>
  <si>
    <t>14. Befektetett eszközök beszerzése</t>
  </si>
  <si>
    <t>15. Befektetett eszközök eladása</t>
  </si>
  <si>
    <t>16. Kapott osztalék</t>
  </si>
  <si>
    <t>III. Pénzügyi művelésből származó
      pénzeszköz-változás (17-27 sorok)</t>
  </si>
  <si>
    <t>17. Részvény kibocsátás bevétele</t>
  </si>
  <si>
    <t>18. Kötvény kibocsátás bevétele</t>
  </si>
  <si>
    <t>19. Hitel és kölcsön felvétele</t>
  </si>
  <si>
    <t>20. Hosszú lejáratra nyújtott kölcsönök és
     bankbetét.törlesztése, megszűnt.beváltása</t>
  </si>
  <si>
    <t>21. Véglegesen kapott pénzeszköz</t>
  </si>
  <si>
    <t>22. Részvénybevonás (tőke leszáll.)</t>
  </si>
  <si>
    <t>23. Kötvény és hitelviszonyt megtestesítő
     értékpapír visszafizetése</t>
  </si>
  <si>
    <t>24. Hitel és kölcsön törlesztése, visszafizetése</t>
  </si>
  <si>
    <t>25. Hosszú lejáratra nyújtott kölcsönök és
     elhelyezett bankbetétek</t>
  </si>
  <si>
    <t>26. Véglegesen átadott pénzeszköz</t>
  </si>
  <si>
    <t>27. Alapítókkal szembeni illetve egyéb
     hosszúlejáratú kötelez.változása</t>
  </si>
  <si>
    <t>IV. Pénzeszközök változása</t>
  </si>
  <si>
    <t xml:space="preserve">      (±I. ±II. ±III sorok)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</si>
  <si>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Alapítás-átszervezés aktivált értéke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</si>
  <si>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Kísérleti fejlesztés aktivált értéke</t>
    </r>
  </si>
  <si>
    <t>6. Immateriális javakra adott előleg</t>
  </si>
  <si>
    <t>7. Immateriális javak értékhelyesbítése</t>
  </si>
  <si>
    <t>2. Műszaki berendezések, gépek, járművek</t>
  </si>
  <si>
    <t>3. Egyéb berendezések, felszerelések, járművek</t>
  </si>
  <si>
    <t>4. Beruházások, felújítások</t>
  </si>
  <si>
    <t>6. Tárgyi eszközök értékhelyesbítése</t>
  </si>
  <si>
    <t>5. Egyéb tartósan adott kölcsön</t>
  </si>
  <si>
    <t>C. Aktív időbeli elhatárolás (1+2+3)</t>
  </si>
  <si>
    <t>Eszközök összesen (A+B+C)</t>
  </si>
  <si>
    <t>II. Hosszú lejáratú kötelezettségek 
(1+2+3+4+5+6+7+8)</t>
  </si>
  <si>
    <r>
      <t xml:space="preserve">G. </t>
    </r>
    <r>
      <rPr>
        <b/>
        <sz val="11"/>
        <rFont val="Times New Roman"/>
        <family val="1"/>
      </rPr>
      <t>Passzív időbeli elhatárolások (1+2+3)</t>
    </r>
  </si>
  <si>
    <t xml:space="preserve">   - visszavásárolt tul. rész. névértéken</t>
  </si>
  <si>
    <t>2. Céltartalék a jövőbeni költségekre</t>
  </si>
  <si>
    <t>1. Céltart. várható kötelezettségekre</t>
  </si>
  <si>
    <t>1. Követelések áruszállításból és szolg-ból (vevők)</t>
  </si>
  <si>
    <t>2. Követelések kapcsolt vállalkozásból</t>
  </si>
  <si>
    <t>3. Követelések egyéb részesedési  viszonyban levő 
    vállalkozással szemben</t>
  </si>
  <si>
    <t>1. Ingatlan. és kapcs. vagyoni ért. jog.</t>
  </si>
  <si>
    <t>6. Tartós hitelvisz. megtest. értékpapír</t>
  </si>
  <si>
    <t>2. Befejezetlen term. és félkész term.</t>
  </si>
  <si>
    <t>3. Növendék-, hízó- és egyéb állatok</t>
  </si>
  <si>
    <t>6. Készletre adott előlegek</t>
  </si>
  <si>
    <t>3. Saját részvények, saját üzletrészek</t>
  </si>
  <si>
    <t>1. Részesedés kapcsolt vállalkoz.</t>
  </si>
  <si>
    <t>2. Költségek, ráfordítások akt.időb.elh.</t>
  </si>
  <si>
    <t>II. Jegyzett, de még be nem fiz. (-)</t>
  </si>
  <si>
    <t>1. Hátrasorolt kötel. kapcs. váll. szem.</t>
  </si>
  <si>
    <t>2. Hátrasorolt kötel. egyéb részes.viszonyban levő 
   vállalk.szemben</t>
  </si>
  <si>
    <t>3. Hátrasorolt kötel. egyéb gazd. szem.</t>
  </si>
  <si>
    <t>3. Tartozások kötvénykibocsátásból</t>
  </si>
  <si>
    <t>6. Tartós kötelez. kapcs. vállalk. szem.</t>
  </si>
  <si>
    <t>7. Tartós kötelez. egyéb részesedési 
    viszonyban levő
     vállalk szemben</t>
  </si>
  <si>
    <t>8. Egyéb hosszú lejáratú kötelezettségek</t>
  </si>
  <si>
    <t>4. Kötelezettségek áruszállításból és  
    szolgáltatásból  (szállítók)</t>
  </si>
  <si>
    <t>6. Rövid lejáratú kötelezettségek kapcsolt
    vállalkozással szemben</t>
  </si>
  <si>
    <t>7. Rövid lejáratú kötelezettségek egyéb
    részesedési visz.levő vállalk.szemben</t>
  </si>
  <si>
    <t>8. Egyéb rövid lejáratú kötelezettségek</t>
  </si>
  <si>
    <t>2. Költségek, ráfordítások passzív 
    időbeli elhatárolása</t>
  </si>
  <si>
    <t>SZEMÉLYI JELLEGŰ KIFIZETÉSEK</t>
  </si>
  <si>
    <t>Külföldi napidíj</t>
  </si>
  <si>
    <t>IMMATERIÁLIS JAVAK ÉS TÁRGYI ESZKÖZÖK 
NETTÓ ÉRTÉKÉNEK ALAKULÁSA</t>
  </si>
  <si>
    <r>
      <t xml:space="preserve">4. </t>
    </r>
    <r>
      <rPr>
        <sz val="11"/>
        <rFont val="Times New Roman"/>
        <family val="1"/>
      </rPr>
      <t>Beruházási és fejlesztési hitelek</t>
    </r>
  </si>
  <si>
    <t>ESZKÖZÖK ÖSSZETÉTELE</t>
  </si>
  <si>
    <t>FORRÁSOK ÖSSZETÉTELE</t>
  </si>
  <si>
    <t xml:space="preserve"> 1/2. sz. melléklet</t>
  </si>
  <si>
    <t>3. sz. melléklet</t>
  </si>
  <si>
    <t>Ivóvízértékesítés összesen:</t>
  </si>
  <si>
    <t>Ivóvízág. bevét.összesen:</t>
  </si>
  <si>
    <t>Szennyvízelvez. összesen</t>
  </si>
  <si>
    <t>Szennyvízág. bevét. összesen:</t>
  </si>
  <si>
    <t>Nettó árbevétel összesen:</t>
  </si>
  <si>
    <t xml:space="preserve">Egyéb bevétel </t>
  </si>
  <si>
    <t>Üzemi bevétel összesen:</t>
  </si>
  <si>
    <t>Pénzügyi bevétel</t>
  </si>
  <si>
    <t>Rendkívüli bevétel</t>
  </si>
  <si>
    <t>Bevételek mindösszesen:</t>
  </si>
  <si>
    <t xml:space="preserve"> Bevételek alakulása</t>
  </si>
  <si>
    <t>5. sz. melléklet</t>
  </si>
  <si>
    <t>7. sz. melléklet</t>
  </si>
  <si>
    <t>9 .sz melléklet</t>
  </si>
  <si>
    <t>11. sz. melléklet</t>
  </si>
  <si>
    <t>Ivóvízszolgáltatás bevétele</t>
  </si>
  <si>
    <t>Ivóvízszolgáltatás Alapdíj bevétele</t>
  </si>
  <si>
    <t>Csatornaszolgáltatás bevétele</t>
  </si>
  <si>
    <t>Csatornaszolgáltatás Alapdíj bevétele</t>
  </si>
  <si>
    <t>Sűrített szennyvíziszap bevétele</t>
  </si>
  <si>
    <t>Egyéb szennyvíztisztítási szolg. árbevétele</t>
  </si>
  <si>
    <t>Belföldi ért. nettó árbev. összesen:</t>
  </si>
  <si>
    <t>Aalaptev. kívüli nettó árbev. összesen:</t>
  </si>
  <si>
    <t>Eladott áruk eladási étéke</t>
  </si>
  <si>
    <t>Eladott(közvetített) szolg értéke</t>
  </si>
  <si>
    <t>Építőipari tev. árbevétele</t>
  </si>
  <si>
    <t>Külső megrend. v. ipari tev. árbevétele</t>
  </si>
  <si>
    <t>Egyéb vízág bevét</t>
  </si>
  <si>
    <t>Beiskolázási támogatás (utalvány) költsége</t>
  </si>
  <si>
    <t>Étkezési hozzájárulás (utalvány)  költsége</t>
  </si>
  <si>
    <t>Ajándék utalvány költsége</t>
  </si>
  <si>
    <t>Szállás költség</t>
  </si>
  <si>
    <t>Védőital költsége</t>
  </si>
  <si>
    <t>Önkéntes nyugdíj pénztár</t>
  </si>
  <si>
    <t>Önkéntes Patika pénztár</t>
  </si>
  <si>
    <t>15 napos betegszabadság költsége</t>
  </si>
  <si>
    <t>1/3 rész táppénz költsége</t>
  </si>
  <si>
    <t>Munkába jár.kapcs.saját gépk.haszn.,kiküdetés</t>
  </si>
  <si>
    <t>Belföldi utazási költség, bérlet költsége</t>
  </si>
  <si>
    <t>Jóléti és kulturális költség</t>
  </si>
  <si>
    <t>Munkaruha és egyenruha költsége</t>
  </si>
  <si>
    <t>Védőruha költsége</t>
  </si>
  <si>
    <t>Természetbeni juttattás után fizetendő SZJA</t>
  </si>
  <si>
    <t>Adóköteles egyéb juttatások</t>
  </si>
  <si>
    <t>Telefon használat (munkaviszonyban álló)</t>
  </si>
  <si>
    <t>Egyéb bérjellegű költség</t>
  </si>
  <si>
    <t>Összesen:</t>
  </si>
  <si>
    <t>Megbízási jogviszony</t>
  </si>
  <si>
    <t>Összes foglalkoztatott létszám:</t>
  </si>
  <si>
    <t>Változás</t>
  </si>
  <si>
    <t>2014.</t>
  </si>
  <si>
    <t>2014. év tény</t>
  </si>
  <si>
    <t>2014. évi tény</t>
  </si>
  <si>
    <t>2014.évi tény</t>
  </si>
  <si>
    <t>ezer Ft</t>
  </si>
  <si>
    <t>Bevétel változás növekedés</t>
  </si>
  <si>
    <t>Bevétel változás csökkenés</t>
  </si>
  <si>
    <t>SZÉP Kártya vendéglátás zseb</t>
  </si>
  <si>
    <t>SZÉP Kártya szabadidő zseb</t>
  </si>
  <si>
    <t>Végkielégítés</t>
  </si>
  <si>
    <t>Külföldi utazási költség</t>
  </si>
  <si>
    <t>Belföldi napidíj</t>
  </si>
  <si>
    <t>Létszám (fő)</t>
  </si>
  <si>
    <t>Reprezentációs költség (étel-ital)</t>
  </si>
  <si>
    <t>Horgászengedély</t>
  </si>
  <si>
    <t>Siklós Thermal belépő</t>
  </si>
  <si>
    <t>Siklós személyszállítás</t>
  </si>
  <si>
    <t>Szállás Harkány</t>
  </si>
  <si>
    <t xml:space="preserve">Nyitó 2015. </t>
  </si>
  <si>
    <t>Nyitó 2015. I.1.</t>
  </si>
  <si>
    <t>Záró 2015. XII.31.</t>
  </si>
  <si>
    <t>Nyitó 2015. I. 1.</t>
  </si>
  <si>
    <t>2015.</t>
  </si>
  <si>
    <t xml:space="preserve">Nyitó érték
2015. </t>
  </si>
  <si>
    <t>Növekedés
2015.év</t>
  </si>
  <si>
    <t>Csökkenés
2015.év</t>
  </si>
  <si>
    <t>Záró érték
2015. XII. 31.</t>
  </si>
  <si>
    <t>2015. év tény</t>
  </si>
  <si>
    <t>2015. évi tény</t>
  </si>
  <si>
    <t>2015.évi tény</t>
  </si>
  <si>
    <t xml:space="preserve">2014. évi tény </t>
  </si>
  <si>
    <t>Létszámadatok 2015. december 31-én</t>
  </si>
  <si>
    <t>III. Rövid lejáratú kötelezettségek
 (1+2+3+4+5+6+7+8)</t>
  </si>
  <si>
    <t>2015. év</t>
  </si>
  <si>
    <t>SZÉP Kártya szálláshely zseb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</si>
</sst>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\ _F_t"/>
    <numFmt numFmtId="166" formatCode="0.0"/>
    <numFmt numFmtId="167" formatCode="0.0%"/>
    <numFmt numFmtId="168" formatCode="_-* #,##0.0\ _F_t_-;\-* #,##0.0\ _F_t_-;_-* &quot;-&quot;??\ _F_t_-;_-@_-"/>
    <numFmt numFmtId="169" formatCode="#,##0.00\ _F_t"/>
    <numFmt numFmtId="170" formatCode="#,##0.000\ _F_t"/>
    <numFmt numFmtId="171" formatCode="#,##0.00\ &quot;Ft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%"/>
    <numFmt numFmtId="179" formatCode="0.0000%"/>
    <numFmt numFmtId="180" formatCode="0.00000%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_-* #,##0\ _F_t_-;\-* #,##0\ _F_t_-;_-* &quot;-&quot;??\ _F_t_-;_-@_-"/>
    <numFmt numFmtId="185" formatCode="_ * #,##0.0_)\ _F_t_ ;_ * \(#,##0.0\)\ _F_t_ ;_ * &quot;-&quot;??_)\ _F_t_ ;_ @_ "/>
    <numFmt numFmtId="186" formatCode="_ * #,##0.00_)\ _F_t_ ;_ * \(#,##0.00\)\ _F_t_ ;_ * &quot;-&quot;??_)\ _F_t_ ;_ @_ "/>
    <numFmt numFmtId="187" formatCode="_ * #,##0_)\ _F_t_ ;_ * \(#,##0\)\ _F_t_ ;_ * &quot;-&quot;??_)\ _F_t_ ;_ @_ "/>
    <numFmt numFmtId="188" formatCode="#,##0\ &quot;Ft&quot;"/>
    <numFmt numFmtId="189" formatCode="0_ ;\-0\ "/>
    <numFmt numFmtId="190" formatCode="#,##0.0"/>
    <numFmt numFmtId="191" formatCode="#,##0.0000\ _F_t"/>
    <numFmt numFmtId="192" formatCode="_-* #,##0.000\ _F_t_-;\-* #,##0.000\ _F_t_-;_-* &quot;-&quot;??\ _F_t_-;_-@_-"/>
    <numFmt numFmtId="193" formatCode="#,##0.000"/>
    <numFmt numFmtId="194" formatCode="#,##0.0_ ;\-#,##0.0\ "/>
    <numFmt numFmtId="195" formatCode="#,##0.00_ ;\-#,##0.00\ "/>
  </numFmts>
  <fonts count="59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top"/>
    </xf>
    <xf numFmtId="37" fontId="13" fillId="0" borderId="13" xfId="0" applyNumberFormat="1" applyFont="1" applyBorder="1" applyAlignment="1">
      <alignment horizontal="justify" vertical="top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top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1" xfId="0" applyNumberFormat="1" applyFont="1" applyBorder="1" applyAlignment="1">
      <alignment horizontal="justify" vertical="center" wrapText="1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37" fontId="13" fillId="0" borderId="0" xfId="0" applyNumberFormat="1" applyFont="1" applyAlignment="1">
      <alignment/>
    </xf>
    <xf numFmtId="37" fontId="10" fillId="34" borderId="16" xfId="0" applyNumberFormat="1" applyFont="1" applyFill="1" applyBorder="1" applyAlignment="1">
      <alignment horizontal="center" vertical="center" wrapText="1"/>
    </xf>
    <xf numFmtId="37" fontId="10" fillId="34" borderId="13" xfId="0" applyNumberFormat="1" applyFont="1" applyFill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wrapText="1"/>
    </xf>
    <xf numFmtId="37" fontId="13" fillId="0" borderId="18" xfId="0" applyNumberFormat="1" applyFont="1" applyBorder="1" applyAlignment="1">
      <alignment horizontal="center" vertical="top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justify" vertical="center" wrapText="1"/>
    </xf>
    <xf numFmtId="37" fontId="13" fillId="0" borderId="18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justify" vertical="center" wrapText="1"/>
    </xf>
    <xf numFmtId="37" fontId="10" fillId="0" borderId="18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12" fillId="0" borderId="12" xfId="0" applyNumberFormat="1" applyFont="1" applyBorder="1" applyAlignment="1">
      <alignment horizontal="justify" vertical="center" wrapText="1"/>
    </xf>
    <xf numFmtId="37" fontId="1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8" fillId="33" borderId="1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90" fontId="0" fillId="0" borderId="0" xfId="0" applyNumberFormat="1" applyAlignment="1">
      <alignment/>
    </xf>
    <xf numFmtId="164" fontId="7" fillId="0" borderId="13" xfId="58" applyNumberFormat="1" applyFont="1" applyBorder="1">
      <alignment/>
      <protection/>
    </xf>
    <xf numFmtId="37" fontId="13" fillId="0" borderId="0" xfId="0" applyNumberFormat="1" applyFont="1" applyBorder="1" applyAlignment="1">
      <alignment horizontal="justify" vertical="center" wrapText="1"/>
    </xf>
    <xf numFmtId="37" fontId="1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33" borderId="13" xfId="0" applyNumberFormat="1" applyFont="1" applyFill="1" applyBorder="1" applyAlignment="1">
      <alignment horizontal="left" vertical="center" indent="1"/>
    </xf>
    <xf numFmtId="0" fontId="8" fillId="33" borderId="13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37" fontId="13" fillId="0" borderId="18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 horizontal="right"/>
    </xf>
    <xf numFmtId="164" fontId="7" fillId="0" borderId="13" xfId="58" applyNumberFormat="1" applyFont="1" applyBorder="1" applyAlignment="1">
      <alignment/>
      <protection/>
    </xf>
    <xf numFmtId="37" fontId="13" fillId="0" borderId="20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 vertical="center"/>
    </xf>
    <xf numFmtId="37" fontId="7" fillId="0" borderId="13" xfId="0" applyNumberFormat="1" applyFont="1" applyBorder="1" applyAlignment="1">
      <alignment horizontal="right" vertical="center"/>
    </xf>
    <xf numFmtId="37" fontId="7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165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64" fontId="8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3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/>
    </xf>
    <xf numFmtId="37" fontId="8" fillId="0" borderId="13" xfId="0" applyNumberFormat="1" applyFont="1" applyBorder="1" applyAlignment="1">
      <alignment vertical="center"/>
    </xf>
    <xf numFmtId="37" fontId="8" fillId="0" borderId="13" xfId="0" applyNumberFormat="1" applyFont="1" applyBorder="1" applyAlignment="1">
      <alignment/>
    </xf>
    <xf numFmtId="0" fontId="2" fillId="37" borderId="13" xfId="0" applyFont="1" applyFill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2" fillId="37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0" fillId="0" borderId="12" xfId="0" applyNumberFormat="1" applyBorder="1" applyAlignment="1">
      <alignment horizontal="left" vertical="center"/>
    </xf>
    <xf numFmtId="37" fontId="13" fillId="0" borderId="14" xfId="0" applyNumberFormat="1" applyFont="1" applyBorder="1" applyAlignment="1">
      <alignment horizontal="center" vertical="top" wrapText="1"/>
    </xf>
    <xf numFmtId="37" fontId="13" fillId="0" borderId="21" xfId="0" applyNumberFormat="1" applyFont="1" applyBorder="1" applyAlignment="1">
      <alignment horizontal="center" vertical="top" wrapText="1"/>
    </xf>
    <xf numFmtId="37" fontId="13" fillId="0" borderId="15" xfId="0" applyNumberFormat="1" applyFont="1" applyBorder="1" applyAlignment="1">
      <alignment horizontal="center" vertical="top" wrapText="1"/>
    </xf>
    <xf numFmtId="37" fontId="10" fillId="0" borderId="10" xfId="0" applyNumberFormat="1" applyFont="1" applyBorder="1" applyAlignment="1">
      <alignment horizontal="justify" vertical="center"/>
    </xf>
    <xf numFmtId="37" fontId="0" fillId="0" borderId="12" xfId="0" applyNumberFormat="1" applyBorder="1" applyAlignment="1">
      <alignment horizontal="justify" vertical="center"/>
    </xf>
    <xf numFmtId="37" fontId="10" fillId="0" borderId="10" xfId="0" applyNumberFormat="1" applyFont="1" applyBorder="1" applyAlignment="1">
      <alignment horizontal="left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10" fillId="0" borderId="13" xfId="0" applyNumberFormat="1" applyFont="1" applyBorder="1" applyAlignment="1">
      <alignment horizontal="center" vertical="center" wrapText="1"/>
    </xf>
    <xf numFmtId="37" fontId="0" fillId="0" borderId="0" xfId="0" applyNumberFormat="1" applyAlignment="1">
      <alignment horizontal="center" vertical="center"/>
    </xf>
    <xf numFmtId="37" fontId="10" fillId="34" borderId="10" xfId="0" applyNumberFormat="1" applyFont="1" applyFill="1" applyBorder="1" applyAlignment="1">
      <alignment horizontal="center" vertical="center" wrapText="1"/>
    </xf>
    <xf numFmtId="37" fontId="10" fillId="34" borderId="12" xfId="0" applyNumberFormat="1" applyFont="1" applyFill="1" applyBorder="1" applyAlignment="1">
      <alignment horizontal="center" vertical="center" wrapText="1"/>
    </xf>
    <xf numFmtId="37" fontId="10" fillId="34" borderId="14" xfId="0" applyNumberFormat="1" applyFont="1" applyFill="1" applyBorder="1" applyAlignment="1">
      <alignment horizontal="center" vertical="center" wrapText="1"/>
    </xf>
    <xf numFmtId="37" fontId="10" fillId="34" borderId="15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justify" vertical="center"/>
    </xf>
    <xf numFmtId="37" fontId="10" fillId="0" borderId="10" xfId="0" applyNumberFormat="1" applyFont="1" applyBorder="1" applyAlignment="1">
      <alignment horizontal="justify" vertical="center" wrapText="1"/>
    </xf>
    <xf numFmtId="37" fontId="0" fillId="0" borderId="12" xfId="0" applyNumberFormat="1" applyBorder="1" applyAlignment="1">
      <alignment horizontal="justify" vertical="center" wrapText="1"/>
    </xf>
    <xf numFmtId="37" fontId="13" fillId="0" borderId="17" xfId="0" applyNumberFormat="1" applyFont="1" applyBorder="1" applyAlignment="1">
      <alignment horizontal="center" vertical="center" wrapText="1"/>
    </xf>
    <xf numFmtId="37" fontId="13" fillId="0" borderId="13" xfId="0" applyNumberFormat="1" applyFont="1" applyBorder="1" applyAlignment="1">
      <alignment horizontal="justify" vertical="center" wrapText="1"/>
    </xf>
    <xf numFmtId="37" fontId="9" fillId="0" borderId="13" xfId="0" applyNumberFormat="1" applyFont="1" applyBorder="1" applyAlignment="1">
      <alignment horizontal="justify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13" fillId="0" borderId="22" xfId="0" applyNumberFormat="1" applyFont="1" applyFill="1" applyBorder="1" applyAlignment="1">
      <alignment horizontal="center" vertical="center" wrapText="1"/>
    </xf>
    <xf numFmtId="37" fontId="13" fillId="0" borderId="12" xfId="0" applyNumberFormat="1" applyFont="1" applyFill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top" wrapText="1"/>
    </xf>
    <xf numFmtId="37" fontId="13" fillId="0" borderId="12" xfId="0" applyNumberFormat="1" applyFont="1" applyBorder="1" applyAlignment="1">
      <alignment horizontal="center" vertical="top" wrapText="1"/>
    </xf>
    <xf numFmtId="37" fontId="13" fillId="0" borderId="13" xfId="0" applyNumberFormat="1" applyFont="1" applyBorder="1" applyAlignment="1">
      <alignment horizontal="center" vertical="top" wrapText="1"/>
    </xf>
    <xf numFmtId="37" fontId="10" fillId="0" borderId="13" xfId="0" applyNumberFormat="1" applyFont="1" applyBorder="1" applyAlignment="1">
      <alignment horizontal="justify" vertical="center"/>
    </xf>
    <xf numFmtId="37" fontId="0" fillId="0" borderId="13" xfId="0" applyNumberFormat="1" applyBorder="1" applyAlignment="1">
      <alignment horizontal="justify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4" xfId="0" applyNumberFormat="1" applyFont="1" applyBorder="1" applyAlignment="1">
      <alignment horizontal="center" vertical="center" wrapText="1"/>
    </xf>
    <xf numFmtId="37" fontId="13" fillId="0" borderId="21" xfId="0" applyNumberFormat="1" applyFont="1" applyBorder="1" applyAlignment="1">
      <alignment horizontal="center" vertical="center" wrapText="1"/>
    </xf>
    <xf numFmtId="37" fontId="13" fillId="0" borderId="15" xfId="0" applyNumberFormat="1" applyFont="1" applyBorder="1" applyAlignment="1">
      <alignment horizontal="center" vertical="center" wrapText="1"/>
    </xf>
    <xf numFmtId="37" fontId="12" fillId="0" borderId="13" xfId="0" applyNumberFormat="1" applyFont="1" applyBorder="1" applyAlignment="1">
      <alignment horizontal="left" vertical="center"/>
    </xf>
    <xf numFmtId="37" fontId="15" fillId="0" borderId="13" xfId="0" applyNumberFormat="1" applyFont="1" applyBorder="1" applyAlignment="1">
      <alignment horizontal="left" vertical="center"/>
    </xf>
    <xf numFmtId="37" fontId="13" fillId="0" borderId="13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15" fillId="0" borderId="12" xfId="0" applyNumberFormat="1" applyFont="1" applyBorder="1" applyAlignment="1">
      <alignment horizontal="left" vertical="center"/>
    </xf>
    <xf numFmtId="37" fontId="13" fillId="0" borderId="10" xfId="0" applyNumberFormat="1" applyFont="1" applyBorder="1" applyAlignment="1">
      <alignment horizontal="justify" vertical="center" wrapText="1"/>
    </xf>
    <xf numFmtId="37" fontId="13" fillId="0" borderId="12" xfId="0" applyNumberFormat="1" applyFont="1" applyBorder="1" applyAlignment="1">
      <alignment horizontal="justify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7" fontId="10" fillId="35" borderId="10" xfId="0" applyNumberFormat="1" applyFont="1" applyFill="1" applyBorder="1" applyAlignment="1">
      <alignment horizontal="center" vertical="center" wrapText="1"/>
    </xf>
    <xf numFmtId="37" fontId="10" fillId="35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top" wrapText="1"/>
    </xf>
    <xf numFmtId="3" fontId="10" fillId="35" borderId="24" xfId="0" applyNumberFormat="1" applyFont="1" applyFill="1" applyBorder="1" applyAlignment="1">
      <alignment horizontal="center" vertical="center" wrapText="1"/>
    </xf>
    <xf numFmtId="37" fontId="10" fillId="35" borderId="24" xfId="0" applyNumberFormat="1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top" wrapText="1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_üzleti jelentés 2008 2" xfId="58"/>
    <cellStyle name="Összesen" xfId="59"/>
    <cellStyle name="Currency" xfId="60"/>
    <cellStyle name="Currency [0]" xfId="61"/>
    <cellStyle name="Pénznem 2" xfId="62"/>
    <cellStyle name="Rossz" xfId="63"/>
    <cellStyle name="Semleges" xfId="64"/>
    <cellStyle name="Számítás" xfId="65"/>
    <cellStyle name="Percent" xfId="66"/>
    <cellStyle name="Százalék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1">
      <selection activeCell="E91" sqref="E91"/>
    </sheetView>
  </sheetViews>
  <sheetFormatPr defaultColWidth="9.00390625" defaultRowHeight="12.75"/>
  <cols>
    <col min="1" max="1" width="44.375" style="0" customWidth="1"/>
    <col min="2" max="2" width="11.875" style="0" bestFit="1" customWidth="1"/>
    <col min="3" max="3" width="13.625" style="0" customWidth="1"/>
    <col min="4" max="4" width="13.125" style="0" customWidth="1"/>
    <col min="5" max="5" width="13.00390625" style="0" customWidth="1"/>
    <col min="6" max="6" width="9.375" style="0" bestFit="1" customWidth="1"/>
    <col min="7" max="7" width="9.125" style="0" bestFit="1" customWidth="1"/>
    <col min="8" max="8" width="9.375" style="0" bestFit="1" customWidth="1"/>
  </cols>
  <sheetData>
    <row r="2" ht="15" customHeight="1">
      <c r="E2" s="37" t="s">
        <v>120</v>
      </c>
    </row>
    <row r="3" ht="11.25" customHeight="1">
      <c r="A3" s="38"/>
    </row>
    <row r="4" spans="1:5" ht="21.75" customHeight="1">
      <c r="A4" s="163" t="s">
        <v>121</v>
      </c>
      <c r="B4" s="164"/>
      <c r="C4" s="164"/>
      <c r="D4" s="164"/>
      <c r="E4" s="164"/>
    </row>
    <row r="5" spans="1:2" ht="13.5" customHeight="1">
      <c r="A5" s="39"/>
      <c r="B5" s="101"/>
    </row>
    <row r="6" ht="15.75" customHeight="1">
      <c r="D6" s="37" t="s">
        <v>122</v>
      </c>
    </row>
    <row r="7" ht="15" customHeight="1">
      <c r="A7" s="39"/>
    </row>
    <row r="8" spans="1:5" ht="26.25" customHeight="1">
      <c r="A8" s="165" t="s">
        <v>0</v>
      </c>
      <c r="B8" s="167" t="s">
        <v>123</v>
      </c>
      <c r="C8" s="168"/>
      <c r="D8" s="167" t="s">
        <v>124</v>
      </c>
      <c r="E8" s="168"/>
    </row>
    <row r="9" spans="1:5" ht="31.5" customHeight="1">
      <c r="A9" s="166"/>
      <c r="B9" s="41" t="s">
        <v>328</v>
      </c>
      <c r="C9" s="42" t="s">
        <v>329</v>
      </c>
      <c r="D9" s="41" t="s">
        <v>71</v>
      </c>
      <c r="E9" s="41" t="s">
        <v>72</v>
      </c>
    </row>
    <row r="10" spans="1:7" ht="21.75" customHeight="1">
      <c r="A10" s="169" t="s">
        <v>125</v>
      </c>
      <c r="B10" s="161">
        <f>SUM(B13,B23,B33)</f>
        <v>251022</v>
      </c>
      <c r="C10" s="161">
        <f>SUM(C13,C23,C33)</f>
        <v>222697</v>
      </c>
      <c r="D10" s="161">
        <f>SUM(D13,D23,D33)</f>
        <v>10209</v>
      </c>
      <c r="E10" s="161">
        <f>SUM(E13,E23,E33)</f>
        <v>-38534</v>
      </c>
      <c r="G10" s="98"/>
    </row>
    <row r="11" spans="1:7" ht="6.75" customHeight="1">
      <c r="A11" s="170"/>
      <c r="B11" s="162"/>
      <c r="C11" s="162"/>
      <c r="D11" s="162"/>
      <c r="E11" s="162"/>
      <c r="G11" s="98"/>
    </row>
    <row r="12" spans="1:7" ht="15" customHeight="1">
      <c r="A12" s="173"/>
      <c r="B12" s="174"/>
      <c r="C12" s="174"/>
      <c r="D12" s="174"/>
      <c r="E12" s="175"/>
      <c r="G12" s="98"/>
    </row>
    <row r="13" spans="1:7" ht="21.75" customHeight="1">
      <c r="A13" s="176" t="s">
        <v>126</v>
      </c>
      <c r="B13" s="171">
        <f>SUM(B15:B21)</f>
        <v>13248</v>
      </c>
      <c r="C13" s="171">
        <f>SUM(C15:C21)</f>
        <v>16564</v>
      </c>
      <c r="D13" s="171">
        <f>SUM(D15:D21)</f>
        <v>3316</v>
      </c>
      <c r="E13" s="171">
        <f>SUM(E15:E21)</f>
        <v>0</v>
      </c>
      <c r="G13" s="98"/>
    </row>
    <row r="14" spans="1:7" ht="4.5" customHeight="1">
      <c r="A14" s="177"/>
      <c r="B14" s="172"/>
      <c r="C14" s="172"/>
      <c r="D14" s="172"/>
      <c r="E14" s="172"/>
      <c r="G14" s="98"/>
    </row>
    <row r="15" spans="1:7" ht="21.75" customHeight="1">
      <c r="A15" s="72" t="s">
        <v>211</v>
      </c>
      <c r="B15" s="70"/>
      <c r="C15" s="70"/>
      <c r="D15" s="70"/>
      <c r="E15" s="70"/>
      <c r="G15" s="98"/>
    </row>
    <row r="16" spans="1:7" ht="21.75" customHeight="1">
      <c r="A16" s="73" t="s">
        <v>212</v>
      </c>
      <c r="B16" s="74"/>
      <c r="C16" s="74"/>
      <c r="D16" s="74"/>
      <c r="E16" s="74"/>
      <c r="G16" s="98"/>
    </row>
    <row r="17" spans="1:7" ht="21.75" customHeight="1">
      <c r="A17" s="73" t="s">
        <v>106</v>
      </c>
      <c r="B17" s="71"/>
      <c r="C17" s="71"/>
      <c r="D17" s="71"/>
      <c r="E17" s="71"/>
      <c r="F17" s="81"/>
      <c r="G17" s="98"/>
    </row>
    <row r="18" spans="1:7" ht="21.75" customHeight="1">
      <c r="A18" s="75" t="s">
        <v>107</v>
      </c>
      <c r="B18" s="71">
        <v>13248</v>
      </c>
      <c r="C18" s="71">
        <v>16564</v>
      </c>
      <c r="D18" s="71">
        <f>C18-B18</f>
        <v>3316</v>
      </c>
      <c r="E18" s="71"/>
      <c r="F18" s="81"/>
      <c r="G18" s="98"/>
    </row>
    <row r="19" spans="1:7" ht="21.75" customHeight="1">
      <c r="A19" s="75" t="s">
        <v>108</v>
      </c>
      <c r="B19" s="71"/>
      <c r="C19" s="71"/>
      <c r="D19" s="71"/>
      <c r="E19" s="71"/>
      <c r="F19" s="81"/>
      <c r="G19" s="98"/>
    </row>
    <row r="20" spans="1:7" ht="21.75" customHeight="1">
      <c r="A20" s="75" t="s">
        <v>213</v>
      </c>
      <c r="B20" s="71"/>
      <c r="C20" s="71"/>
      <c r="D20" s="71"/>
      <c r="E20" s="71"/>
      <c r="F20" s="81"/>
      <c r="G20" s="98"/>
    </row>
    <row r="21" spans="1:7" ht="21.75" customHeight="1">
      <c r="A21" s="75" t="s">
        <v>214</v>
      </c>
      <c r="B21" s="71"/>
      <c r="C21" s="71"/>
      <c r="D21" s="71"/>
      <c r="E21" s="71"/>
      <c r="F21" s="81"/>
      <c r="G21" s="98"/>
    </row>
    <row r="22" spans="1:7" ht="10.5" customHeight="1">
      <c r="A22" s="178"/>
      <c r="B22" s="179"/>
      <c r="C22" s="179"/>
      <c r="D22" s="179"/>
      <c r="E22" s="180"/>
      <c r="F22" s="81"/>
      <c r="G22" s="98"/>
    </row>
    <row r="23" spans="1:7" ht="21.75" customHeight="1">
      <c r="A23" s="181" t="s">
        <v>127</v>
      </c>
      <c r="B23" s="171">
        <f>SUM(B25:B31)</f>
        <v>237774</v>
      </c>
      <c r="C23" s="171">
        <f>SUM(C25:C31)</f>
        <v>205750</v>
      </c>
      <c r="D23" s="171">
        <f>SUM(D25:D31)</f>
        <v>6510</v>
      </c>
      <c r="E23" s="171">
        <f>SUM(E25:E31)</f>
        <v>-38534</v>
      </c>
      <c r="F23" s="81"/>
      <c r="G23" s="98"/>
    </row>
    <row r="24" spans="1:7" ht="3.75" customHeight="1">
      <c r="A24" s="182"/>
      <c r="B24" s="172"/>
      <c r="C24" s="172"/>
      <c r="D24" s="172"/>
      <c r="E24" s="172"/>
      <c r="F24" s="81"/>
      <c r="G24" s="98"/>
    </row>
    <row r="25" spans="1:7" ht="21.75" customHeight="1">
      <c r="A25" s="75" t="s">
        <v>230</v>
      </c>
      <c r="B25" s="71">
        <v>5956</v>
      </c>
      <c r="C25" s="71">
        <v>5548</v>
      </c>
      <c r="D25" s="71"/>
      <c r="E25" s="71">
        <v>-408</v>
      </c>
      <c r="F25" s="81"/>
      <c r="G25" s="98"/>
    </row>
    <row r="26" spans="1:7" ht="21.75" customHeight="1">
      <c r="A26" s="75" t="s">
        <v>215</v>
      </c>
      <c r="B26" s="71">
        <v>193803</v>
      </c>
      <c r="C26" s="71">
        <v>155677</v>
      </c>
      <c r="D26" s="139"/>
      <c r="E26" s="71">
        <f>C26-B26</f>
        <v>-38126</v>
      </c>
      <c r="F26" s="81"/>
      <c r="G26" s="98"/>
    </row>
    <row r="27" spans="1:7" ht="21.75" customHeight="1">
      <c r="A27" s="75" t="s">
        <v>216</v>
      </c>
      <c r="B27" s="71">
        <v>36430</v>
      </c>
      <c r="C27" s="71">
        <v>41158</v>
      </c>
      <c r="D27" s="71">
        <f>SUM(C27)-B27</f>
        <v>4728</v>
      </c>
      <c r="E27" s="71"/>
      <c r="F27" s="81"/>
      <c r="G27" s="98"/>
    </row>
    <row r="28" spans="1:7" ht="21.75" customHeight="1">
      <c r="A28" s="75" t="s">
        <v>128</v>
      </c>
      <c r="B28" s="71"/>
      <c r="C28" s="71"/>
      <c r="D28" s="71"/>
      <c r="E28" s="71"/>
      <c r="F28" s="81"/>
      <c r="G28" s="98"/>
    </row>
    <row r="29" spans="1:7" ht="21.75" customHeight="1">
      <c r="A29" s="75" t="s">
        <v>217</v>
      </c>
      <c r="B29" s="71">
        <v>1585</v>
      </c>
      <c r="C29" s="71">
        <v>3367</v>
      </c>
      <c r="D29" s="71">
        <v>1782</v>
      </c>
      <c r="E29" s="71"/>
      <c r="F29" s="81"/>
      <c r="G29" s="98"/>
    </row>
    <row r="30" spans="1:7" ht="21.75" customHeight="1">
      <c r="A30" s="75" t="s">
        <v>129</v>
      </c>
      <c r="B30" s="71"/>
      <c r="C30" s="71"/>
      <c r="D30" s="71"/>
      <c r="E30" s="71"/>
      <c r="F30" s="81"/>
      <c r="G30" s="98"/>
    </row>
    <row r="31" spans="1:7" ht="21.75" customHeight="1">
      <c r="A31" s="75" t="s">
        <v>218</v>
      </c>
      <c r="B31" s="71"/>
      <c r="C31" s="71"/>
      <c r="D31" s="71"/>
      <c r="E31" s="71"/>
      <c r="F31" s="81"/>
      <c r="G31" s="98"/>
    </row>
    <row r="32" spans="1:7" ht="12.75" customHeight="1">
      <c r="A32" s="178"/>
      <c r="B32" s="179"/>
      <c r="C32" s="179"/>
      <c r="D32" s="179"/>
      <c r="E32" s="180"/>
      <c r="F32" s="81"/>
      <c r="G32" s="98"/>
    </row>
    <row r="33" spans="1:7" ht="21.75" customHeight="1">
      <c r="A33" s="183" t="s">
        <v>130</v>
      </c>
      <c r="B33" s="171">
        <f>SUM(B35:B42)</f>
        <v>0</v>
      </c>
      <c r="C33" s="171">
        <f>SUM(C35:C42)</f>
        <v>383</v>
      </c>
      <c r="D33" s="171">
        <f>SUM(D35:D42)</f>
        <v>383</v>
      </c>
      <c r="E33" s="171">
        <f>SUM(E35:E42)</f>
        <v>0</v>
      </c>
      <c r="F33" s="81"/>
      <c r="G33" s="98"/>
    </row>
    <row r="34" spans="1:7" ht="6.75" customHeight="1">
      <c r="A34" s="177"/>
      <c r="B34" s="172"/>
      <c r="C34" s="172"/>
      <c r="D34" s="172"/>
      <c r="E34" s="172"/>
      <c r="F34" s="81"/>
      <c r="G34" s="98"/>
    </row>
    <row r="35" spans="1:7" ht="21.75" customHeight="1">
      <c r="A35" s="76" t="s">
        <v>131</v>
      </c>
      <c r="B35" s="71"/>
      <c r="C35" s="71"/>
      <c r="D35" s="71"/>
      <c r="E35" s="71"/>
      <c r="F35" s="81"/>
      <c r="G35" s="98"/>
    </row>
    <row r="36" spans="1:7" ht="21.75" customHeight="1">
      <c r="A36" s="77" t="s">
        <v>132</v>
      </c>
      <c r="B36" s="78"/>
      <c r="C36" s="78"/>
      <c r="D36" s="78"/>
      <c r="E36" s="74"/>
      <c r="F36" s="81"/>
      <c r="G36" s="98"/>
    </row>
    <row r="37" spans="1:7" ht="21.75" customHeight="1">
      <c r="A37" s="79" t="s">
        <v>133</v>
      </c>
      <c r="B37" s="80"/>
      <c r="C37" s="80"/>
      <c r="D37" s="80"/>
      <c r="E37" s="71"/>
      <c r="F37" s="81"/>
      <c r="G37" s="98"/>
    </row>
    <row r="38" spans="1:7" ht="11.25" customHeight="1">
      <c r="A38" s="192" t="s">
        <v>134</v>
      </c>
      <c r="B38" s="184"/>
      <c r="C38" s="184"/>
      <c r="D38" s="184"/>
      <c r="E38" s="184"/>
      <c r="F38" s="81"/>
      <c r="G38" s="98"/>
    </row>
    <row r="39" spans="1:7" ht="9" customHeight="1">
      <c r="A39" s="182"/>
      <c r="B39" s="185"/>
      <c r="C39" s="185"/>
      <c r="D39" s="185"/>
      <c r="E39" s="185"/>
      <c r="F39" s="81"/>
      <c r="G39" s="98"/>
    </row>
    <row r="40" spans="1:7" ht="21.75" customHeight="1">
      <c r="A40" s="76" t="s">
        <v>219</v>
      </c>
      <c r="B40" s="71">
        <v>0</v>
      </c>
      <c r="C40" s="71">
        <v>383</v>
      </c>
      <c r="D40" s="71">
        <v>383</v>
      </c>
      <c r="E40" s="71"/>
      <c r="F40" s="81"/>
      <c r="G40" s="98"/>
    </row>
    <row r="41" spans="1:7" ht="21.75" customHeight="1">
      <c r="A41" s="76" t="s">
        <v>231</v>
      </c>
      <c r="B41" s="71"/>
      <c r="C41" s="71"/>
      <c r="D41" s="71"/>
      <c r="E41" s="71"/>
      <c r="F41" s="81"/>
      <c r="G41" s="98"/>
    </row>
    <row r="42" spans="1:7" ht="21.75" customHeight="1">
      <c r="A42" s="76" t="s">
        <v>135</v>
      </c>
      <c r="B42" s="71"/>
      <c r="C42" s="71"/>
      <c r="D42" s="71"/>
      <c r="E42" s="71"/>
      <c r="F42" s="81"/>
      <c r="G42" s="98"/>
    </row>
    <row r="43" spans="1:7" ht="21.75" customHeight="1">
      <c r="A43" s="107"/>
      <c r="B43" s="108"/>
      <c r="C43" s="108"/>
      <c r="D43" s="108"/>
      <c r="E43" s="108"/>
      <c r="F43" s="81"/>
      <c r="G43" s="98"/>
    </row>
    <row r="44" spans="1:7" ht="9" customHeight="1">
      <c r="A44" s="107"/>
      <c r="B44" s="108"/>
      <c r="C44" s="108"/>
      <c r="D44" s="108"/>
      <c r="E44" s="108"/>
      <c r="F44" s="81"/>
      <c r="G44" s="98"/>
    </row>
    <row r="45" spans="1:7" ht="9" customHeight="1">
      <c r="A45" s="107"/>
      <c r="B45" s="108"/>
      <c r="C45" s="108"/>
      <c r="D45" s="108"/>
      <c r="E45" s="108"/>
      <c r="F45" s="81"/>
      <c r="G45" s="98"/>
    </row>
    <row r="46" spans="1:7" ht="7.5" customHeight="1">
      <c r="A46" s="81"/>
      <c r="B46" s="81"/>
      <c r="C46" s="81"/>
      <c r="D46" s="81"/>
      <c r="E46" s="81"/>
      <c r="F46" s="81"/>
      <c r="G46" s="98"/>
    </row>
    <row r="47" spans="1:7" ht="15" customHeight="1">
      <c r="A47" s="187">
        <v>2</v>
      </c>
      <c r="B47" s="187"/>
      <c r="C47" s="187"/>
      <c r="D47" s="187"/>
      <c r="E47" s="187"/>
      <c r="F47" s="81"/>
      <c r="G47" s="98"/>
    </row>
    <row r="48" spans="1:7" ht="0.75" customHeight="1">
      <c r="A48" s="82"/>
      <c r="B48" s="81"/>
      <c r="C48" s="81"/>
      <c r="D48" s="81"/>
      <c r="E48" s="81"/>
      <c r="F48" s="81"/>
      <c r="G48" s="98"/>
    </row>
    <row r="49" spans="1:7" ht="27" customHeight="1">
      <c r="A49" s="188" t="s">
        <v>0</v>
      </c>
      <c r="B49" s="167" t="s">
        <v>123</v>
      </c>
      <c r="C49" s="168"/>
      <c r="D49" s="190" t="s">
        <v>124</v>
      </c>
      <c r="E49" s="191"/>
      <c r="F49" s="81"/>
      <c r="G49" s="98"/>
    </row>
    <row r="50" spans="1:7" ht="32.25" customHeight="1">
      <c r="A50" s="189"/>
      <c r="B50" s="41" t="s">
        <v>330</v>
      </c>
      <c r="C50" s="42" t="s">
        <v>329</v>
      </c>
      <c r="D50" s="84" t="s">
        <v>71</v>
      </c>
      <c r="E50" s="83" t="s">
        <v>72</v>
      </c>
      <c r="F50" s="81"/>
      <c r="G50" s="98"/>
    </row>
    <row r="51" spans="1:7" ht="21.75" customHeight="1">
      <c r="A51" s="181" t="s">
        <v>136</v>
      </c>
      <c r="B51" s="171">
        <f>SUM(B54,B63,B74,B82)</f>
        <v>949162</v>
      </c>
      <c r="C51" s="186">
        <f>SUM(C54,C63,C74,C82)</f>
        <v>860443</v>
      </c>
      <c r="D51" s="186">
        <f>SUM(D54,D63,D74,D82)</f>
        <v>45919</v>
      </c>
      <c r="E51" s="186">
        <f>SUM(E54,E63,E74,E82)</f>
        <v>-134638</v>
      </c>
      <c r="F51" s="81"/>
      <c r="G51" s="98"/>
    </row>
    <row r="52" spans="1:7" ht="3.75" customHeight="1">
      <c r="A52" s="182"/>
      <c r="B52" s="172"/>
      <c r="C52" s="186"/>
      <c r="D52" s="186"/>
      <c r="E52" s="186"/>
      <c r="F52" s="81"/>
      <c r="G52" s="98"/>
    </row>
    <row r="53" spans="1:7" ht="10.5" customHeight="1">
      <c r="A53" s="178"/>
      <c r="B53" s="179"/>
      <c r="C53" s="179"/>
      <c r="D53" s="179"/>
      <c r="E53" s="180"/>
      <c r="F53" s="81"/>
      <c r="G53" s="98"/>
    </row>
    <row r="54" spans="1:7" ht="21.75" customHeight="1">
      <c r="A54" s="193" t="s">
        <v>137</v>
      </c>
      <c r="B54" s="171">
        <f>SUM(B56:B61)</f>
        <v>18337</v>
      </c>
      <c r="C54" s="171">
        <f>SUM(C56:C61)</f>
        <v>22045</v>
      </c>
      <c r="D54" s="171">
        <f>SUM(D56:D61)</f>
        <v>3708</v>
      </c>
      <c r="E54" s="171">
        <f>SUM(E56:E61)</f>
        <v>0</v>
      </c>
      <c r="F54" s="81"/>
      <c r="G54" s="98"/>
    </row>
    <row r="55" spans="1:7" ht="2.25" customHeight="1">
      <c r="A55" s="194"/>
      <c r="B55" s="172"/>
      <c r="C55" s="172"/>
      <c r="D55" s="172"/>
      <c r="E55" s="172"/>
      <c r="F55" s="81"/>
      <c r="G55" s="98"/>
    </row>
    <row r="56" spans="1:7" ht="21.75" customHeight="1">
      <c r="A56" s="76" t="s">
        <v>138</v>
      </c>
      <c r="B56" s="71">
        <v>18252</v>
      </c>
      <c r="C56" s="71">
        <v>21917</v>
      </c>
      <c r="D56" s="71">
        <f>C56-B56</f>
        <v>3665</v>
      </c>
      <c r="E56" s="85"/>
      <c r="F56" s="81"/>
      <c r="G56" s="98"/>
    </row>
    <row r="57" spans="1:7" ht="21.75" customHeight="1">
      <c r="A57" s="76" t="s">
        <v>232</v>
      </c>
      <c r="B57" s="71"/>
      <c r="C57" s="71"/>
      <c r="D57" s="71"/>
      <c r="E57" s="71"/>
      <c r="F57" s="81"/>
      <c r="G57" s="98"/>
    </row>
    <row r="58" spans="1:7" ht="21.75" customHeight="1">
      <c r="A58" s="76" t="s">
        <v>233</v>
      </c>
      <c r="B58" s="71"/>
      <c r="C58" s="71"/>
      <c r="D58" s="71"/>
      <c r="E58" s="86"/>
      <c r="F58" s="81"/>
      <c r="G58" s="98"/>
    </row>
    <row r="59" spans="1:7" ht="21.75" customHeight="1">
      <c r="A59" s="76" t="s">
        <v>139</v>
      </c>
      <c r="B59" s="71"/>
      <c r="C59" s="71"/>
      <c r="D59" s="71"/>
      <c r="E59" s="86"/>
      <c r="F59" s="81"/>
      <c r="G59" s="98"/>
    </row>
    <row r="60" spans="1:7" ht="21.75" customHeight="1">
      <c r="A60" s="76" t="s">
        <v>140</v>
      </c>
      <c r="B60" s="71">
        <v>85</v>
      </c>
      <c r="C60" s="71">
        <v>128</v>
      </c>
      <c r="D60" s="71">
        <f>SUM(C60-B60)</f>
        <v>43</v>
      </c>
      <c r="E60" s="71"/>
      <c r="F60" s="81"/>
      <c r="G60" s="98"/>
    </row>
    <row r="61" spans="1:7" ht="21.75" customHeight="1">
      <c r="A61" s="76" t="s">
        <v>234</v>
      </c>
      <c r="B61" s="71"/>
      <c r="C61" s="120"/>
      <c r="D61" s="71"/>
      <c r="E61" s="86"/>
      <c r="F61" s="81"/>
      <c r="G61" s="98"/>
    </row>
    <row r="62" spans="1:7" ht="12.75" customHeight="1">
      <c r="A62" s="178"/>
      <c r="B62" s="179"/>
      <c r="C62" s="179"/>
      <c r="D62" s="179"/>
      <c r="E62" s="180"/>
      <c r="F62" s="81"/>
      <c r="G62" s="98"/>
    </row>
    <row r="63" spans="1:8" ht="21.75" customHeight="1">
      <c r="A63" s="181" t="s">
        <v>141</v>
      </c>
      <c r="B63" s="171">
        <f>SUM(B65:B72)</f>
        <v>849600</v>
      </c>
      <c r="C63" s="171">
        <f>SUM(C65:C72)</f>
        <v>714962</v>
      </c>
      <c r="D63" s="171">
        <f>SUM(D65:D72)</f>
        <v>0</v>
      </c>
      <c r="E63" s="171">
        <f>SUM(E65:E72)</f>
        <v>-134638</v>
      </c>
      <c r="F63" s="81"/>
      <c r="G63" s="98"/>
      <c r="H63" s="81"/>
    </row>
    <row r="64" spans="1:7" ht="2.25" customHeight="1">
      <c r="A64" s="182"/>
      <c r="B64" s="172"/>
      <c r="C64" s="172"/>
      <c r="D64" s="172"/>
      <c r="E64" s="172"/>
      <c r="F64" s="81"/>
      <c r="G64" s="98"/>
    </row>
    <row r="65" spans="1:7" ht="21.75" customHeight="1">
      <c r="A65" s="199" t="s">
        <v>227</v>
      </c>
      <c r="B65" s="201">
        <v>743330</v>
      </c>
      <c r="C65" s="201">
        <v>685204</v>
      </c>
      <c r="D65" s="184"/>
      <c r="E65" s="195">
        <f>SUM(C65-B65)</f>
        <v>-58126</v>
      </c>
      <c r="F65" s="81"/>
      <c r="G65" s="98"/>
    </row>
    <row r="66" spans="1:7" ht="3.75" customHeight="1">
      <c r="A66" s="200"/>
      <c r="B66" s="202"/>
      <c r="C66" s="202"/>
      <c r="D66" s="185"/>
      <c r="E66" s="185"/>
      <c r="F66" s="81"/>
      <c r="G66" s="98"/>
    </row>
    <row r="67" spans="1:7" ht="21.75" customHeight="1">
      <c r="A67" s="76" t="s">
        <v>228</v>
      </c>
      <c r="B67" s="71"/>
      <c r="C67" s="71"/>
      <c r="D67" s="71"/>
      <c r="E67" s="71"/>
      <c r="G67" s="98"/>
    </row>
    <row r="68" spans="1:7" ht="27.75" customHeight="1">
      <c r="A68" s="196" t="s">
        <v>229</v>
      </c>
      <c r="B68" s="198"/>
      <c r="C68" s="198"/>
      <c r="D68" s="198"/>
      <c r="E68" s="198"/>
      <c r="G68" s="98"/>
    </row>
    <row r="69" spans="1:7" ht="21.75" customHeight="1" hidden="1">
      <c r="A69" s="197"/>
      <c r="B69" s="198"/>
      <c r="C69" s="198"/>
      <c r="D69" s="198"/>
      <c r="E69" s="198"/>
      <c r="G69" s="98"/>
    </row>
    <row r="70" spans="1:7" ht="2.25" customHeight="1" hidden="1">
      <c r="A70" s="197"/>
      <c r="B70" s="198"/>
      <c r="C70" s="198"/>
      <c r="D70" s="198"/>
      <c r="E70" s="198"/>
      <c r="G70" s="98"/>
    </row>
    <row r="71" spans="1:7" ht="21.75" customHeight="1">
      <c r="A71" s="79" t="s">
        <v>142</v>
      </c>
      <c r="B71" s="74"/>
      <c r="C71" s="74"/>
      <c r="D71" s="74"/>
      <c r="E71" s="74"/>
      <c r="G71" s="98"/>
    </row>
    <row r="72" spans="1:8" ht="21.75" customHeight="1">
      <c r="A72" s="76" t="s">
        <v>143</v>
      </c>
      <c r="B72" s="120">
        <v>106270</v>
      </c>
      <c r="C72" s="120">
        <v>29758</v>
      </c>
      <c r="D72" s="71"/>
      <c r="E72" s="71">
        <f>SUM(C72-B72)</f>
        <v>-76512</v>
      </c>
      <c r="F72" s="81"/>
      <c r="G72" s="98"/>
      <c r="H72" s="81"/>
    </row>
    <row r="73" spans="1:7" ht="9.75" customHeight="1">
      <c r="A73" s="178"/>
      <c r="B73" s="179"/>
      <c r="C73" s="179"/>
      <c r="D73" s="179"/>
      <c r="E73" s="180"/>
      <c r="G73" s="98"/>
    </row>
    <row r="74" spans="1:7" ht="21.75" customHeight="1">
      <c r="A74" s="206" t="s">
        <v>144</v>
      </c>
      <c r="B74" s="205"/>
      <c r="C74" s="205"/>
      <c r="D74" s="205"/>
      <c r="E74" s="205"/>
      <c r="G74" s="98"/>
    </row>
    <row r="75" spans="1:7" ht="3" customHeight="1">
      <c r="A75" s="207"/>
      <c r="B75" s="205"/>
      <c r="C75" s="205"/>
      <c r="D75" s="205"/>
      <c r="E75" s="205"/>
      <c r="G75" s="98"/>
    </row>
    <row r="76" spans="1:7" ht="21.75" customHeight="1">
      <c r="A76" s="76" t="s">
        <v>236</v>
      </c>
      <c r="B76" s="86"/>
      <c r="C76" s="86"/>
      <c r="D76" s="86"/>
      <c r="E76" s="86"/>
      <c r="G76" s="98"/>
    </row>
    <row r="77" spans="1:7" ht="21.75" customHeight="1">
      <c r="A77" s="76" t="s">
        <v>145</v>
      </c>
      <c r="B77" s="86"/>
      <c r="C77" s="86"/>
      <c r="D77" s="86"/>
      <c r="E77" s="86"/>
      <c r="G77" s="98"/>
    </row>
    <row r="78" spans="1:7" ht="21.75" customHeight="1">
      <c r="A78" s="76" t="s">
        <v>235</v>
      </c>
      <c r="B78" s="86"/>
      <c r="C78" s="86"/>
      <c r="D78" s="86"/>
      <c r="E78" s="86"/>
      <c r="G78" s="98"/>
    </row>
    <row r="79" spans="1:7" ht="21.75" customHeight="1">
      <c r="A79" s="192" t="s">
        <v>146</v>
      </c>
      <c r="B79" s="203"/>
      <c r="C79" s="203"/>
      <c r="D79" s="203"/>
      <c r="E79" s="203"/>
      <c r="G79" s="98"/>
    </row>
    <row r="80" spans="1:7" ht="2.25" customHeight="1">
      <c r="A80" s="182"/>
      <c r="B80" s="204"/>
      <c r="C80" s="204"/>
      <c r="D80" s="204"/>
      <c r="E80" s="204"/>
      <c r="G80" s="98"/>
    </row>
    <row r="81" spans="1:7" ht="8.25" customHeight="1">
      <c r="A81" s="178"/>
      <c r="B81" s="179"/>
      <c r="C81" s="179"/>
      <c r="D81" s="179"/>
      <c r="E81" s="180"/>
      <c r="G81" s="98"/>
    </row>
    <row r="82" spans="1:7" ht="21.75" customHeight="1">
      <c r="A82" s="87" t="s">
        <v>147</v>
      </c>
      <c r="B82" s="88">
        <f>SUM(B83:B84)</f>
        <v>81225</v>
      </c>
      <c r="C82" s="88">
        <f>SUM(C83:C84)</f>
        <v>123436</v>
      </c>
      <c r="D82" s="88">
        <f>SUM(D83:D84)</f>
        <v>42211</v>
      </c>
      <c r="E82" s="88">
        <f>SUM(E83:E84)</f>
        <v>0</v>
      </c>
      <c r="F82" s="81"/>
      <c r="G82" s="98"/>
    </row>
    <row r="83" spans="1:8" ht="21.75" customHeight="1">
      <c r="A83" s="76" t="s">
        <v>148</v>
      </c>
      <c r="B83" s="71">
        <v>1346</v>
      </c>
      <c r="C83" s="71">
        <v>3747</v>
      </c>
      <c r="D83" s="71">
        <f>SUM(C83-B83)</f>
        <v>2401</v>
      </c>
      <c r="E83" s="71"/>
      <c r="G83" s="98"/>
      <c r="H83" s="81"/>
    </row>
    <row r="84" spans="1:7" ht="21.75" customHeight="1">
      <c r="A84" s="76" t="s">
        <v>149</v>
      </c>
      <c r="B84" s="71">
        <v>79879</v>
      </c>
      <c r="C84" s="71">
        <v>119689</v>
      </c>
      <c r="D84" s="71">
        <f>SUM(C84-B84)</f>
        <v>39810</v>
      </c>
      <c r="E84" s="71"/>
      <c r="G84" s="98"/>
    </row>
    <row r="85" spans="1:7" ht="11.25" customHeight="1">
      <c r="A85" s="178"/>
      <c r="B85" s="179"/>
      <c r="C85" s="179"/>
      <c r="D85" s="179"/>
      <c r="E85" s="180"/>
      <c r="G85" s="98"/>
    </row>
    <row r="86" spans="1:7" ht="21.75" customHeight="1">
      <c r="A86" s="87" t="s">
        <v>220</v>
      </c>
      <c r="B86" s="88">
        <f>SUM(B87:B89)</f>
        <v>12179</v>
      </c>
      <c r="C86" s="88">
        <f>SUM(C87:C89)</f>
        <v>34292</v>
      </c>
      <c r="D86" s="88">
        <f>SUM(D87:D89)</f>
        <v>25544</v>
      </c>
      <c r="E86" s="88">
        <f>SUM(E87:E89)</f>
        <v>-3431</v>
      </c>
      <c r="G86" s="98"/>
    </row>
    <row r="87" spans="1:7" ht="21.75" customHeight="1">
      <c r="A87" s="76" t="s">
        <v>150</v>
      </c>
      <c r="B87" s="71">
        <v>3438</v>
      </c>
      <c r="C87" s="71">
        <v>7</v>
      </c>
      <c r="D87" s="71"/>
      <c r="E87" s="71">
        <f>SUM(C87-B87)</f>
        <v>-3431</v>
      </c>
      <c r="F87" s="81"/>
      <c r="G87" s="98"/>
    </row>
    <row r="88" spans="1:7" ht="21.75" customHeight="1">
      <c r="A88" s="76" t="s">
        <v>237</v>
      </c>
      <c r="B88" s="71">
        <v>8741</v>
      </c>
      <c r="C88" s="71">
        <v>34285</v>
      </c>
      <c r="D88" s="71">
        <f>C88-B88</f>
        <v>25544</v>
      </c>
      <c r="E88" s="71"/>
      <c r="G88" s="98"/>
    </row>
    <row r="89" spans="1:7" ht="21.75" customHeight="1">
      <c r="A89" s="76" t="s">
        <v>151</v>
      </c>
      <c r="B89" s="71"/>
      <c r="C89" s="71"/>
      <c r="D89" s="71"/>
      <c r="E89" s="71"/>
      <c r="G89" s="98"/>
    </row>
    <row r="90" spans="1:7" ht="12.75" customHeight="1">
      <c r="A90" s="178"/>
      <c r="B90" s="179"/>
      <c r="C90" s="179"/>
      <c r="D90" s="179"/>
      <c r="E90" s="180"/>
      <c r="G90" s="98"/>
    </row>
    <row r="91" spans="1:7" ht="30.75" customHeight="1">
      <c r="A91" s="87" t="s">
        <v>221</v>
      </c>
      <c r="B91" s="88">
        <f>SUM(B86,B51,B10)</f>
        <v>1212363</v>
      </c>
      <c r="C91" s="88">
        <f>SUM(C86,C51,C10)</f>
        <v>1117432</v>
      </c>
      <c r="D91" s="71"/>
      <c r="E91" s="71">
        <f>SUM(C91-B91)</f>
        <v>-94931</v>
      </c>
      <c r="G91" s="98"/>
    </row>
    <row r="92" ht="12.75">
      <c r="C92" s="81"/>
    </row>
    <row r="93" ht="12.75">
      <c r="C93" s="81"/>
    </row>
    <row r="94" ht="12.75">
      <c r="C94" s="81"/>
    </row>
    <row r="95" ht="12.75">
      <c r="C95" s="81"/>
    </row>
    <row r="96" ht="12.75">
      <c r="B96" s="81"/>
    </row>
  </sheetData>
  <sheetProtection/>
  <mergeCells count="77">
    <mergeCell ref="A73:E73"/>
    <mergeCell ref="E74:E75"/>
    <mergeCell ref="A74:A75"/>
    <mergeCell ref="B74:B75"/>
    <mergeCell ref="C74:C75"/>
    <mergeCell ref="D74:D75"/>
    <mergeCell ref="A90:E90"/>
    <mergeCell ref="A79:A80"/>
    <mergeCell ref="B79:B80"/>
    <mergeCell ref="C79:C80"/>
    <mergeCell ref="D79:D80"/>
    <mergeCell ref="E79:E80"/>
    <mergeCell ref="A81:E81"/>
    <mergeCell ref="A85:E85"/>
    <mergeCell ref="A68:A70"/>
    <mergeCell ref="B68:B70"/>
    <mergeCell ref="C68:C70"/>
    <mergeCell ref="D68:D70"/>
    <mergeCell ref="E68:E70"/>
    <mergeCell ref="A65:A66"/>
    <mergeCell ref="B65:B66"/>
    <mergeCell ref="C65:C66"/>
    <mergeCell ref="D65:D66"/>
    <mergeCell ref="A63:A64"/>
    <mergeCell ref="B63:B64"/>
    <mergeCell ref="C63:C64"/>
    <mergeCell ref="D63:D64"/>
    <mergeCell ref="E63:E64"/>
    <mergeCell ref="E65:E66"/>
    <mergeCell ref="A62:E62"/>
    <mergeCell ref="A53:E53"/>
    <mergeCell ref="A54:A55"/>
    <mergeCell ref="B54:B55"/>
    <mergeCell ref="C54:C55"/>
    <mergeCell ref="D54:D55"/>
    <mergeCell ref="E54:E55"/>
    <mergeCell ref="C38:C39"/>
    <mergeCell ref="D38:D39"/>
    <mergeCell ref="A51:A52"/>
    <mergeCell ref="B51:B52"/>
    <mergeCell ref="C51:C52"/>
    <mergeCell ref="D51:D52"/>
    <mergeCell ref="B23:B24"/>
    <mergeCell ref="C23:C24"/>
    <mergeCell ref="E38:E39"/>
    <mergeCell ref="E51:E52"/>
    <mergeCell ref="A47:E47"/>
    <mergeCell ref="A49:A50"/>
    <mergeCell ref="B49:C49"/>
    <mergeCell ref="D49:E49"/>
    <mergeCell ref="A38:A39"/>
    <mergeCell ref="B38:B39"/>
    <mergeCell ref="C33:C34"/>
    <mergeCell ref="D33:D34"/>
    <mergeCell ref="E33:E34"/>
    <mergeCell ref="A32:E32"/>
    <mergeCell ref="A33:A34"/>
    <mergeCell ref="B33:B34"/>
    <mergeCell ref="D23:D24"/>
    <mergeCell ref="A12:E12"/>
    <mergeCell ref="A13:A14"/>
    <mergeCell ref="B13:B14"/>
    <mergeCell ref="C13:C14"/>
    <mergeCell ref="D13:D14"/>
    <mergeCell ref="E13:E14"/>
    <mergeCell ref="A22:E22"/>
    <mergeCell ref="E23:E24"/>
    <mergeCell ref="A23:A24"/>
    <mergeCell ref="D10:D11"/>
    <mergeCell ref="A4:E4"/>
    <mergeCell ref="A8:A9"/>
    <mergeCell ref="B8:C8"/>
    <mergeCell ref="D8:E8"/>
    <mergeCell ref="E10:E11"/>
    <mergeCell ref="A10:A11"/>
    <mergeCell ref="B10:B11"/>
    <mergeCell ref="C10:C11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38.875" style="0" bestFit="1" customWidth="1"/>
    <col min="2" max="2" width="16.625" style="0" customWidth="1"/>
    <col min="3" max="3" width="16.375" style="0" customWidth="1"/>
    <col min="4" max="4" width="13.875" style="0" customWidth="1"/>
    <col min="5" max="5" width="13.75390625" style="0" customWidth="1"/>
    <col min="6" max="6" width="9.625" style="0" bestFit="1" customWidth="1"/>
  </cols>
  <sheetData>
    <row r="2" ht="12.75">
      <c r="E2" s="104" t="s">
        <v>272</v>
      </c>
    </row>
    <row r="3" spans="1:5" ht="18">
      <c r="A3" s="276" t="s">
        <v>269</v>
      </c>
      <c r="B3" s="276"/>
      <c r="C3" s="276"/>
      <c r="D3" s="276"/>
      <c r="E3" s="276"/>
    </row>
    <row r="4" ht="12.75">
      <c r="E4" s="141" t="s">
        <v>313</v>
      </c>
    </row>
    <row r="5" spans="1:5" ht="58.5" customHeight="1">
      <c r="A5" s="102" t="s">
        <v>0</v>
      </c>
      <c r="B5" s="103" t="s">
        <v>311</v>
      </c>
      <c r="C5" s="103" t="s">
        <v>337</v>
      </c>
      <c r="D5" s="142" t="s">
        <v>314</v>
      </c>
      <c r="E5" s="142" t="s">
        <v>315</v>
      </c>
    </row>
    <row r="6" spans="1:5" ht="24.75" customHeight="1">
      <c r="A6" s="116" t="s">
        <v>274</v>
      </c>
      <c r="B6" s="124">
        <v>1000210</v>
      </c>
      <c r="C6" s="124">
        <v>1026768</v>
      </c>
      <c r="D6" s="143">
        <f>C6-B6</f>
        <v>26558</v>
      </c>
      <c r="E6" s="139"/>
    </row>
    <row r="7" spans="1:5" ht="24.75" customHeight="1">
      <c r="A7" s="116" t="s">
        <v>275</v>
      </c>
      <c r="B7" s="124">
        <v>187241</v>
      </c>
      <c r="C7" s="124">
        <v>184344</v>
      </c>
      <c r="D7" s="143"/>
      <c r="E7" s="143">
        <f>SUM(B7-C7)</f>
        <v>2897</v>
      </c>
    </row>
    <row r="8" spans="1:5" ht="24.75" customHeight="1">
      <c r="A8" s="114" t="s">
        <v>259</v>
      </c>
      <c r="B8" s="144">
        <f>SUM(B5:B7)</f>
        <v>1187451</v>
      </c>
      <c r="C8" s="145">
        <f>SUM(C5:C7)</f>
        <v>1211112</v>
      </c>
      <c r="D8" s="146">
        <f aca="true" t="shared" si="0" ref="D8:D28">C8-B8</f>
        <v>23661</v>
      </c>
      <c r="E8" s="139"/>
    </row>
    <row r="9" spans="1:5" ht="24.75" customHeight="1">
      <c r="A9" s="116" t="s">
        <v>286</v>
      </c>
      <c r="B9" s="106">
        <v>0</v>
      </c>
      <c r="C9" s="124">
        <v>0</v>
      </c>
      <c r="D9" s="143">
        <f t="shared" si="0"/>
        <v>0</v>
      </c>
      <c r="E9" s="139"/>
    </row>
    <row r="10" spans="1:5" ht="24.75" customHeight="1">
      <c r="A10" s="114" t="s">
        <v>260</v>
      </c>
      <c r="B10" s="144">
        <f>SUM(B8:B9)</f>
        <v>1187451</v>
      </c>
      <c r="C10" s="145">
        <f>SUM(C8:C9)</f>
        <v>1211112</v>
      </c>
      <c r="D10" s="146">
        <f t="shared" si="0"/>
        <v>23661</v>
      </c>
      <c r="E10" s="139"/>
    </row>
    <row r="11" spans="1:5" ht="24.75" customHeight="1">
      <c r="A11" s="116" t="s">
        <v>276</v>
      </c>
      <c r="B11" s="124">
        <v>960775</v>
      </c>
      <c r="C11" s="124">
        <v>997721</v>
      </c>
      <c r="D11" s="143">
        <f t="shared" si="0"/>
        <v>36946</v>
      </c>
      <c r="E11" s="139"/>
    </row>
    <row r="12" spans="1:5" ht="24.75" customHeight="1">
      <c r="A12" s="116" t="s">
        <v>277</v>
      </c>
      <c r="B12" s="124">
        <v>86768</v>
      </c>
      <c r="C12" s="124">
        <v>82230</v>
      </c>
      <c r="D12" s="143"/>
      <c r="E12" s="143">
        <f>SUM(B12-C12)</f>
        <v>4538</v>
      </c>
    </row>
    <row r="13" spans="1:5" ht="24.75" customHeight="1">
      <c r="A13" s="114" t="s">
        <v>261</v>
      </c>
      <c r="B13" s="144">
        <f>SUM(B11:B12)</f>
        <v>1047543</v>
      </c>
      <c r="C13" s="145">
        <f>SUM(C11:C12)</f>
        <v>1079951</v>
      </c>
      <c r="D13" s="146">
        <f t="shared" si="0"/>
        <v>32408</v>
      </c>
      <c r="E13" s="139"/>
    </row>
    <row r="14" spans="1:5" ht="24.75" customHeight="1">
      <c r="A14" s="116" t="s">
        <v>278</v>
      </c>
      <c r="B14" s="121">
        <v>101</v>
      </c>
      <c r="C14" s="121">
        <v>0</v>
      </c>
      <c r="D14" s="143"/>
      <c r="E14" s="143">
        <f>SUM(B14-C14)</f>
        <v>101</v>
      </c>
    </row>
    <row r="15" spans="1:5" ht="24.75" customHeight="1">
      <c r="A15" s="116" t="s">
        <v>279</v>
      </c>
      <c r="B15" s="121">
        <v>13816</v>
      </c>
      <c r="C15" s="121">
        <v>20925</v>
      </c>
      <c r="D15" s="143">
        <f t="shared" si="0"/>
        <v>7109</v>
      </c>
      <c r="E15" s="139"/>
    </row>
    <row r="16" spans="1:6" ht="24.75" customHeight="1">
      <c r="A16" s="114" t="s">
        <v>262</v>
      </c>
      <c r="B16" s="144">
        <f>SUM(B13:B15)</f>
        <v>1061460</v>
      </c>
      <c r="C16" s="145">
        <f>SUM(C13:C15)</f>
        <v>1100876</v>
      </c>
      <c r="D16" s="146">
        <f t="shared" si="0"/>
        <v>39416</v>
      </c>
      <c r="E16" s="143"/>
      <c r="F16" s="3"/>
    </row>
    <row r="17" spans="1:6" ht="24.75" customHeight="1">
      <c r="A17" s="116" t="s">
        <v>282</v>
      </c>
      <c r="B17" s="121">
        <v>617</v>
      </c>
      <c r="C17" s="121">
        <v>1744</v>
      </c>
      <c r="D17" s="143">
        <f t="shared" si="0"/>
        <v>1127</v>
      </c>
      <c r="E17" s="143"/>
      <c r="F17" s="3"/>
    </row>
    <row r="18" spans="1:6" ht="24.75" customHeight="1">
      <c r="A18" s="116" t="s">
        <v>283</v>
      </c>
      <c r="B18" s="121">
        <v>42195</v>
      </c>
      <c r="C18" s="121">
        <v>1255</v>
      </c>
      <c r="D18" s="143"/>
      <c r="E18" s="143">
        <f>SUM(B18-C18)</f>
        <v>40940</v>
      </c>
      <c r="F18" s="3"/>
    </row>
    <row r="19" spans="1:5" ht="24.75" customHeight="1">
      <c r="A19" s="114" t="s">
        <v>280</v>
      </c>
      <c r="B19" s="145">
        <f>SUM(B10,B16,B17:B18)</f>
        <v>2291723</v>
      </c>
      <c r="C19" s="145">
        <f>SUM(C10,C16,C17,C18)</f>
        <v>2314987</v>
      </c>
      <c r="D19" s="146">
        <f t="shared" si="0"/>
        <v>23264</v>
      </c>
      <c r="E19" s="143"/>
    </row>
    <row r="20" spans="1:5" ht="24.75" customHeight="1">
      <c r="A20" s="116" t="s">
        <v>285</v>
      </c>
      <c r="B20" s="121">
        <v>8317</v>
      </c>
      <c r="C20" s="121">
        <v>32915</v>
      </c>
      <c r="D20" s="143">
        <f>SUM(C20)-B20</f>
        <v>24598</v>
      </c>
      <c r="E20" s="143"/>
    </row>
    <row r="21" spans="1:5" ht="24.75" customHeight="1">
      <c r="A21" s="116" t="s">
        <v>284</v>
      </c>
      <c r="B21" s="121">
        <v>114681</v>
      </c>
      <c r="C21" s="121">
        <v>67946</v>
      </c>
      <c r="D21" s="143"/>
      <c r="E21" s="143">
        <f>SUM(B21-C21)</f>
        <v>46735</v>
      </c>
    </row>
    <row r="22" spans="1:5" ht="24.75" customHeight="1">
      <c r="A22" s="114" t="s">
        <v>281</v>
      </c>
      <c r="B22" s="144">
        <f>SUM(B20:B21)</f>
        <v>122998</v>
      </c>
      <c r="C22" s="145">
        <f>SUM(C20:C21)</f>
        <v>100861</v>
      </c>
      <c r="D22" s="146"/>
      <c r="E22" s="143">
        <f>SUM(B22-C22)</f>
        <v>22137</v>
      </c>
    </row>
    <row r="23" spans="1:5" ht="24.75" customHeight="1">
      <c r="A23" s="114" t="s">
        <v>263</v>
      </c>
      <c r="B23" s="144">
        <f>SUM(B19,B22)</f>
        <v>2414721</v>
      </c>
      <c r="C23" s="145">
        <f>SUM(C19,C22)</f>
        <v>2415848</v>
      </c>
      <c r="D23" s="146">
        <f t="shared" si="0"/>
        <v>1127</v>
      </c>
      <c r="E23" s="143"/>
    </row>
    <row r="24" spans="1:5" ht="24.75" customHeight="1">
      <c r="A24" s="116" t="s">
        <v>264</v>
      </c>
      <c r="B24" s="124">
        <v>59517</v>
      </c>
      <c r="C24" s="124">
        <v>90840</v>
      </c>
      <c r="D24" s="143">
        <f t="shared" si="0"/>
        <v>31323</v>
      </c>
      <c r="E24" s="139"/>
    </row>
    <row r="25" spans="1:5" ht="24.75" customHeight="1">
      <c r="A25" s="114" t="s">
        <v>265</v>
      </c>
      <c r="B25" s="144">
        <f>SUM(B24,B23)</f>
        <v>2474238</v>
      </c>
      <c r="C25" s="145">
        <f>SUM(C24,C23)</f>
        <v>2506688</v>
      </c>
      <c r="D25" s="146">
        <f t="shared" si="0"/>
        <v>32450</v>
      </c>
      <c r="E25" s="143"/>
    </row>
    <row r="26" spans="1:5" ht="24.75" customHeight="1">
      <c r="A26" s="116" t="s">
        <v>266</v>
      </c>
      <c r="B26" s="124">
        <v>116</v>
      </c>
      <c r="C26" s="124">
        <v>82</v>
      </c>
      <c r="D26" s="143"/>
      <c r="E26" s="143">
        <f>SUM(B26-C26)</f>
        <v>34</v>
      </c>
    </row>
    <row r="27" spans="1:5" ht="24.75" customHeight="1">
      <c r="A27" s="116" t="s">
        <v>267</v>
      </c>
      <c r="B27" s="124">
        <v>478</v>
      </c>
      <c r="C27" s="124">
        <v>44</v>
      </c>
      <c r="D27" s="143"/>
      <c r="E27" s="143">
        <f>SUM(B27-C27)</f>
        <v>434</v>
      </c>
    </row>
    <row r="28" spans="1:5" ht="24.75" customHeight="1">
      <c r="A28" s="114" t="s">
        <v>268</v>
      </c>
      <c r="B28" s="144">
        <f>SUM(B25:B27)</f>
        <v>2474832</v>
      </c>
      <c r="C28" s="145">
        <f>SUM(C25:C27)</f>
        <v>2506814</v>
      </c>
      <c r="D28" s="146">
        <f t="shared" si="0"/>
        <v>31982</v>
      </c>
      <c r="E28" s="139"/>
    </row>
  </sheetData>
  <sheetProtection/>
  <mergeCells count="1">
    <mergeCell ref="A3:E3"/>
  </mergeCells>
  <printOptions/>
  <pageMargins left="0.984251968503937" right="0.3937007874015748" top="0.3937007874015748" bottom="0.1968503937007874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H15" sqref="H15"/>
    </sheetView>
  </sheetViews>
  <sheetFormatPr defaultColWidth="8.75390625" defaultRowHeight="12.75"/>
  <cols>
    <col min="1" max="1" width="31.75390625" style="130" customWidth="1"/>
    <col min="2" max="2" width="31.125" style="130" customWidth="1"/>
    <col min="3" max="3" width="8.625" style="130" bestFit="1" customWidth="1"/>
    <col min="4" max="4" width="6.25390625" style="130" customWidth="1"/>
    <col min="5" max="6" width="8.625" style="130" customWidth="1"/>
    <col min="7" max="7" width="7.25390625" style="130" customWidth="1"/>
    <col min="8" max="8" width="9.875" style="130" customWidth="1"/>
    <col min="9" max="9" width="9.875" style="130" bestFit="1" customWidth="1"/>
    <col min="10" max="16384" width="8.75390625" style="130" customWidth="1"/>
  </cols>
  <sheetData>
    <row r="2" ht="12.75">
      <c r="E2" s="104"/>
    </row>
    <row r="4" spans="1:8" ht="12.75">
      <c r="A4" s="277" t="s">
        <v>340</v>
      </c>
      <c r="B4" s="277"/>
      <c r="C4" s="277"/>
      <c r="D4" s="277"/>
      <c r="E4" s="157"/>
      <c r="F4" s="157"/>
      <c r="G4" s="157"/>
      <c r="H4" s="157"/>
    </row>
    <row r="6" spans="1:8" ht="12.75">
      <c r="A6" s="279"/>
      <c r="B6" s="279"/>
      <c r="C6" s="279"/>
      <c r="D6" s="279"/>
      <c r="E6" s="279"/>
      <c r="F6" s="279"/>
      <c r="G6" s="279"/>
      <c r="H6" s="279"/>
    </row>
    <row r="7" ht="12.75">
      <c r="B7" s="141" t="s">
        <v>90</v>
      </c>
    </row>
    <row r="8" spans="1:8" ht="12.75">
      <c r="A8" s="278" t="s">
        <v>0</v>
      </c>
      <c r="B8" s="278" t="s">
        <v>321</v>
      </c>
      <c r="C8" s="158"/>
      <c r="D8" s="158"/>
      <c r="E8" s="158"/>
      <c r="F8" s="158"/>
      <c r="G8" s="158"/>
      <c r="H8" s="158"/>
    </row>
    <row r="9" spans="1:8" ht="12.75">
      <c r="A9" s="278"/>
      <c r="B9" s="278"/>
      <c r="C9" s="158"/>
      <c r="D9" s="158"/>
      <c r="E9" s="158"/>
      <c r="F9" s="158"/>
      <c r="G9" s="158"/>
      <c r="H9" s="158"/>
    </row>
    <row r="10" spans="1:8" ht="12.75">
      <c r="A10" s="133" t="s">
        <v>91</v>
      </c>
      <c r="B10" s="154">
        <v>144</v>
      </c>
      <c r="C10" s="159"/>
      <c r="D10" s="159"/>
      <c r="E10" s="159"/>
      <c r="F10" s="159"/>
      <c r="G10" s="159"/>
      <c r="H10" s="159"/>
    </row>
    <row r="11" spans="1:8" ht="12.75">
      <c r="A11" s="133" t="s">
        <v>92</v>
      </c>
      <c r="B11" s="154">
        <v>64</v>
      </c>
      <c r="C11" s="159"/>
      <c r="D11" s="159"/>
      <c r="E11" s="159"/>
      <c r="F11" s="159"/>
      <c r="G11" s="159"/>
      <c r="H11" s="159"/>
    </row>
    <row r="12" spans="1:8" ht="12.75">
      <c r="A12" s="134" t="s">
        <v>93</v>
      </c>
      <c r="B12" s="156">
        <f>SUM(B10:H11)</f>
        <v>208</v>
      </c>
      <c r="C12" s="160"/>
      <c r="D12" s="160"/>
      <c r="E12" s="160"/>
      <c r="F12" s="160"/>
      <c r="G12" s="160"/>
      <c r="H12" s="160"/>
    </row>
    <row r="13" spans="1:8" ht="12.75">
      <c r="A13" s="133" t="s">
        <v>94</v>
      </c>
      <c r="B13" s="154">
        <v>7</v>
      </c>
      <c r="C13" s="159"/>
      <c r="D13" s="159"/>
      <c r="E13" s="159"/>
      <c r="F13" s="159"/>
      <c r="G13" s="159"/>
      <c r="H13" s="159"/>
    </row>
    <row r="14" spans="1:8" ht="12.75">
      <c r="A14" s="133" t="s">
        <v>306</v>
      </c>
      <c r="B14" s="154">
        <v>27</v>
      </c>
      <c r="C14" s="159"/>
      <c r="D14" s="159"/>
      <c r="E14" s="159"/>
      <c r="F14" s="159"/>
      <c r="G14" s="159"/>
      <c r="H14" s="159"/>
    </row>
    <row r="15" spans="1:8" ht="12.75">
      <c r="A15" s="153" t="s">
        <v>307</v>
      </c>
      <c r="B15" s="155">
        <f>SUM(B12:B13)</f>
        <v>215</v>
      </c>
      <c r="C15" s="160"/>
      <c r="D15" s="160"/>
      <c r="E15" s="160"/>
      <c r="F15" s="160"/>
      <c r="G15" s="160"/>
      <c r="H15" s="160"/>
    </row>
    <row r="16" spans="1:5" ht="12.75">
      <c r="A16" s="135"/>
      <c r="B16" s="135"/>
      <c r="C16" s="135"/>
      <c r="D16" s="136"/>
      <c r="E16" s="136"/>
    </row>
  </sheetData>
  <sheetProtection/>
  <mergeCells count="4">
    <mergeCell ref="A4:D4"/>
    <mergeCell ref="B8:B9"/>
    <mergeCell ref="A8:A9"/>
    <mergeCell ref="A6:H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1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3">
      <selection activeCell="A28" sqref="A28"/>
    </sheetView>
  </sheetViews>
  <sheetFormatPr defaultColWidth="8.75390625" defaultRowHeight="12.75"/>
  <cols>
    <col min="1" max="1" width="44.25390625" style="130" customWidth="1"/>
    <col min="2" max="2" width="12.875" style="130" customWidth="1"/>
    <col min="3" max="3" width="12.625" style="131" bestFit="1" customWidth="1"/>
    <col min="4" max="4" width="11.125" style="131" customWidth="1"/>
    <col min="5" max="16384" width="8.75390625" style="130" customWidth="1"/>
  </cols>
  <sheetData>
    <row r="2" ht="12.75">
      <c r="D2" s="137" t="s">
        <v>273</v>
      </c>
    </row>
    <row r="3" spans="1:4" ht="15.75">
      <c r="A3" s="280" t="s">
        <v>251</v>
      </c>
      <c r="B3" s="280"/>
      <c r="C3" s="280"/>
      <c r="D3" s="280"/>
    </row>
    <row r="4" ht="12.75">
      <c r="D4" s="131" t="s">
        <v>313</v>
      </c>
    </row>
    <row r="5" spans="1:4" ht="25.5">
      <c r="A5" s="147" t="s">
        <v>101</v>
      </c>
      <c r="B5" s="148" t="s">
        <v>311</v>
      </c>
      <c r="C5" s="149" t="s">
        <v>337</v>
      </c>
      <c r="D5" s="148" t="s">
        <v>308</v>
      </c>
    </row>
    <row r="6" spans="1:4" ht="18" customHeight="1">
      <c r="A6" s="132" t="s">
        <v>287</v>
      </c>
      <c r="B6" s="129">
        <v>365</v>
      </c>
      <c r="C6" s="129">
        <v>450</v>
      </c>
      <c r="D6" s="145">
        <f>C6-B6</f>
        <v>85</v>
      </c>
    </row>
    <row r="7" spans="1:4" ht="18" customHeight="1">
      <c r="A7" s="132" t="s">
        <v>288</v>
      </c>
      <c r="B7" s="129">
        <v>17524</v>
      </c>
      <c r="C7" s="129">
        <v>18391</v>
      </c>
      <c r="D7" s="145">
        <f aca="true" t="shared" si="0" ref="D7:D35">C7-B7</f>
        <v>867</v>
      </c>
    </row>
    <row r="8" spans="1:4" ht="18" customHeight="1">
      <c r="A8" s="132" t="s">
        <v>289</v>
      </c>
      <c r="B8" s="129">
        <v>48</v>
      </c>
      <c r="C8" s="129">
        <v>0</v>
      </c>
      <c r="D8" s="145">
        <f t="shared" si="0"/>
        <v>-48</v>
      </c>
    </row>
    <row r="9" spans="1:4" ht="18" customHeight="1">
      <c r="A9" s="132" t="s">
        <v>316</v>
      </c>
      <c r="B9" s="129">
        <v>2506</v>
      </c>
      <c r="C9" s="129">
        <v>5459</v>
      </c>
      <c r="D9" s="145">
        <f t="shared" si="0"/>
        <v>2953</v>
      </c>
    </row>
    <row r="10" spans="1:4" ht="18" customHeight="1">
      <c r="A10" s="132" t="s">
        <v>317</v>
      </c>
      <c r="B10" s="129">
        <v>233</v>
      </c>
      <c r="C10" s="129">
        <v>238</v>
      </c>
      <c r="D10" s="145">
        <f t="shared" si="0"/>
        <v>5</v>
      </c>
    </row>
    <row r="11" spans="1:4" ht="18" customHeight="1">
      <c r="A11" s="132" t="s">
        <v>343</v>
      </c>
      <c r="B11" s="129">
        <v>0</v>
      </c>
      <c r="C11" s="129">
        <v>559</v>
      </c>
      <c r="D11" s="145">
        <f t="shared" si="0"/>
        <v>559</v>
      </c>
    </row>
    <row r="12" spans="1:4" ht="18" customHeight="1">
      <c r="A12" s="132" t="s">
        <v>290</v>
      </c>
      <c r="B12" s="129">
        <v>445</v>
      </c>
      <c r="C12" s="129">
        <v>155</v>
      </c>
      <c r="D12" s="145">
        <f t="shared" si="0"/>
        <v>-290</v>
      </c>
    </row>
    <row r="13" spans="1:4" ht="18" customHeight="1">
      <c r="A13" s="132" t="s">
        <v>291</v>
      </c>
      <c r="B13" s="129">
        <v>1042</v>
      </c>
      <c r="C13" s="129">
        <v>1424</v>
      </c>
      <c r="D13" s="145">
        <f t="shared" si="0"/>
        <v>382</v>
      </c>
    </row>
    <row r="14" spans="1:4" ht="18" customHeight="1">
      <c r="A14" s="132" t="s">
        <v>292</v>
      </c>
      <c r="B14" s="129">
        <v>7405</v>
      </c>
      <c r="C14" s="129">
        <v>8295</v>
      </c>
      <c r="D14" s="145">
        <f t="shared" si="0"/>
        <v>890</v>
      </c>
    </row>
    <row r="15" spans="1:4" ht="18" customHeight="1">
      <c r="A15" s="132" t="s">
        <v>293</v>
      </c>
      <c r="B15" s="129">
        <v>6829</v>
      </c>
      <c r="C15" s="129">
        <v>8401</v>
      </c>
      <c r="D15" s="145">
        <f t="shared" si="0"/>
        <v>1572</v>
      </c>
    </row>
    <row r="16" spans="1:4" ht="18" customHeight="1">
      <c r="A16" s="132" t="s">
        <v>294</v>
      </c>
      <c r="B16" s="129">
        <v>3091</v>
      </c>
      <c r="C16" s="129">
        <v>4372</v>
      </c>
      <c r="D16" s="145">
        <f t="shared" si="0"/>
        <v>1281</v>
      </c>
    </row>
    <row r="17" spans="1:4" ht="18" customHeight="1">
      <c r="A17" s="132" t="s">
        <v>295</v>
      </c>
      <c r="B17" s="129">
        <v>1319</v>
      </c>
      <c r="C17" s="129">
        <v>2484</v>
      </c>
      <c r="D17" s="145">
        <f t="shared" si="0"/>
        <v>1165</v>
      </c>
    </row>
    <row r="18" spans="1:4" ht="18" customHeight="1">
      <c r="A18" s="132" t="s">
        <v>318</v>
      </c>
      <c r="B18" s="129">
        <v>2480</v>
      </c>
      <c r="C18" s="129">
        <v>724</v>
      </c>
      <c r="D18" s="145">
        <f t="shared" si="0"/>
        <v>-1756</v>
      </c>
    </row>
    <row r="19" spans="1:4" ht="18" customHeight="1">
      <c r="A19" s="132" t="s">
        <v>296</v>
      </c>
      <c r="B19" s="129">
        <v>11630</v>
      </c>
      <c r="C19" s="129">
        <v>6889</v>
      </c>
      <c r="D19" s="145">
        <f t="shared" si="0"/>
        <v>-4741</v>
      </c>
    </row>
    <row r="20" spans="1:4" ht="18" customHeight="1">
      <c r="A20" s="132" t="s">
        <v>297</v>
      </c>
      <c r="B20" s="129">
        <v>2917</v>
      </c>
      <c r="C20" s="129">
        <v>3157</v>
      </c>
      <c r="D20" s="145">
        <f t="shared" si="0"/>
        <v>240</v>
      </c>
    </row>
    <row r="21" spans="1:4" ht="18" customHeight="1">
      <c r="A21" s="132" t="s">
        <v>319</v>
      </c>
      <c r="B21" s="129">
        <v>714</v>
      </c>
      <c r="C21" s="129">
        <v>0</v>
      </c>
      <c r="D21" s="145">
        <f t="shared" si="0"/>
        <v>-714</v>
      </c>
    </row>
    <row r="22" spans="1:4" ht="18" customHeight="1">
      <c r="A22" s="132" t="s">
        <v>320</v>
      </c>
      <c r="B22" s="129">
        <v>3</v>
      </c>
      <c r="C22" s="129">
        <v>0</v>
      </c>
      <c r="D22" s="145">
        <f t="shared" si="0"/>
        <v>-3</v>
      </c>
    </row>
    <row r="23" spans="1:4" ht="18" customHeight="1">
      <c r="A23" s="132" t="s">
        <v>252</v>
      </c>
      <c r="B23" s="129">
        <v>300</v>
      </c>
      <c r="C23" s="129">
        <v>51</v>
      </c>
      <c r="D23" s="145">
        <f t="shared" si="0"/>
        <v>-249</v>
      </c>
    </row>
    <row r="24" spans="1:4" ht="18" customHeight="1">
      <c r="A24" s="132" t="s">
        <v>102</v>
      </c>
      <c r="B24" s="129">
        <v>920</v>
      </c>
      <c r="C24" s="129">
        <v>160</v>
      </c>
      <c r="D24" s="145">
        <f t="shared" si="0"/>
        <v>-760</v>
      </c>
    </row>
    <row r="25" spans="1:4" ht="18" customHeight="1">
      <c r="A25" s="132" t="s">
        <v>322</v>
      </c>
      <c r="B25" s="129">
        <v>1683</v>
      </c>
      <c r="C25" s="129">
        <v>389</v>
      </c>
      <c r="D25" s="145">
        <f t="shared" si="0"/>
        <v>-1294</v>
      </c>
    </row>
    <row r="26" spans="1:4" ht="18" customHeight="1">
      <c r="A26" s="132" t="s">
        <v>323</v>
      </c>
      <c r="B26" s="129">
        <v>140</v>
      </c>
      <c r="C26" s="129">
        <v>0</v>
      </c>
      <c r="D26" s="145">
        <f t="shared" si="0"/>
        <v>-140</v>
      </c>
    </row>
    <row r="27" spans="1:4" ht="18" customHeight="1">
      <c r="A27" s="132" t="s">
        <v>324</v>
      </c>
      <c r="B27" s="129">
        <v>100</v>
      </c>
      <c r="C27" s="129">
        <v>0</v>
      </c>
      <c r="D27" s="145">
        <f t="shared" si="0"/>
        <v>-100</v>
      </c>
    </row>
    <row r="28" spans="1:4" ht="18" customHeight="1">
      <c r="A28" s="132" t="s">
        <v>325</v>
      </c>
      <c r="B28" s="129">
        <v>93</v>
      </c>
      <c r="C28" s="129">
        <v>0</v>
      </c>
      <c r="D28" s="145">
        <f t="shared" si="0"/>
        <v>-93</v>
      </c>
    </row>
    <row r="29" spans="1:4" ht="18" customHeight="1">
      <c r="A29" s="132" t="s">
        <v>326</v>
      </c>
      <c r="B29" s="129">
        <v>140</v>
      </c>
      <c r="C29" s="129">
        <v>0</v>
      </c>
      <c r="D29" s="145">
        <f t="shared" si="0"/>
        <v>-140</v>
      </c>
    </row>
    <row r="30" spans="1:4" ht="18" customHeight="1">
      <c r="A30" s="132" t="s">
        <v>298</v>
      </c>
      <c r="B30" s="129">
        <v>335</v>
      </c>
      <c r="C30" s="129">
        <v>0</v>
      </c>
      <c r="D30" s="145">
        <f t="shared" si="0"/>
        <v>-335</v>
      </c>
    </row>
    <row r="31" spans="1:4" ht="18" customHeight="1">
      <c r="A31" s="132" t="s">
        <v>299</v>
      </c>
      <c r="B31" s="129">
        <v>1518</v>
      </c>
      <c r="C31" s="129">
        <v>80</v>
      </c>
      <c r="D31" s="145">
        <f t="shared" si="0"/>
        <v>-1438</v>
      </c>
    </row>
    <row r="32" spans="1:4" ht="18" customHeight="1">
      <c r="A32" s="132" t="s">
        <v>300</v>
      </c>
      <c r="B32" s="129">
        <v>80</v>
      </c>
      <c r="C32" s="129">
        <v>1003</v>
      </c>
      <c r="D32" s="145">
        <f t="shared" si="0"/>
        <v>923</v>
      </c>
    </row>
    <row r="33" spans="1:4" ht="18" customHeight="1">
      <c r="A33" s="132" t="s">
        <v>301</v>
      </c>
      <c r="B33" s="129">
        <v>7844</v>
      </c>
      <c r="C33" s="129">
        <v>9663</v>
      </c>
      <c r="D33" s="145">
        <f t="shared" si="0"/>
        <v>1819</v>
      </c>
    </row>
    <row r="34" spans="1:4" ht="18" customHeight="1">
      <c r="A34" s="132" t="s">
        <v>302</v>
      </c>
      <c r="B34" s="129">
        <v>227</v>
      </c>
      <c r="C34" s="129">
        <v>6594</v>
      </c>
      <c r="D34" s="145">
        <f t="shared" si="0"/>
        <v>6367</v>
      </c>
    </row>
    <row r="35" spans="1:4" ht="18" customHeight="1">
      <c r="A35" s="132" t="s">
        <v>303</v>
      </c>
      <c r="B35" s="129">
        <v>1938</v>
      </c>
      <c r="C35" s="129">
        <v>1982</v>
      </c>
      <c r="D35" s="145">
        <f t="shared" si="0"/>
        <v>44</v>
      </c>
    </row>
    <row r="36" spans="1:4" ht="18" customHeight="1">
      <c r="A36" s="132" t="s">
        <v>304</v>
      </c>
      <c r="B36" s="129">
        <v>529</v>
      </c>
      <c r="C36" s="129">
        <v>0</v>
      </c>
      <c r="D36" s="145">
        <f>C36-B36</f>
        <v>-529</v>
      </c>
    </row>
    <row r="37" spans="1:4" ht="18" customHeight="1">
      <c r="A37" s="150" t="s">
        <v>305</v>
      </c>
      <c r="B37" s="151">
        <f>SUM(B6:B36)</f>
        <v>74398</v>
      </c>
      <c r="C37" s="152">
        <f>SUM(C6:C36)</f>
        <v>80920</v>
      </c>
      <c r="D37" s="145">
        <f>C37-B37</f>
        <v>6522</v>
      </c>
    </row>
  </sheetData>
  <sheetProtection/>
  <mergeCells count="1">
    <mergeCell ref="A3:D3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B13">
      <selection activeCell="F13" sqref="F13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1.125" style="0" bestFit="1" customWidth="1"/>
  </cols>
  <sheetData>
    <row r="2" ht="12.75">
      <c r="F2" s="22" t="s">
        <v>257</v>
      </c>
    </row>
    <row r="4" spans="2:7" ht="15.75">
      <c r="B4" s="209" t="s">
        <v>255</v>
      </c>
      <c r="C4" s="164"/>
      <c r="D4" s="164"/>
      <c r="E4" s="164"/>
      <c r="F4" s="164"/>
      <c r="G4" s="1"/>
    </row>
    <row r="5" spans="3:7" ht="18">
      <c r="C5" s="5"/>
      <c r="D5" s="1"/>
      <c r="E5" s="1"/>
      <c r="F5" s="1"/>
      <c r="G5" s="1"/>
    </row>
    <row r="6" spans="3:7" ht="18">
      <c r="C6" s="5"/>
      <c r="D6" s="1"/>
      <c r="E6" s="1"/>
      <c r="F6" s="1"/>
      <c r="G6" s="1"/>
    </row>
    <row r="8" spans="2:6" ht="21.75" customHeight="1">
      <c r="B8" s="208" t="s">
        <v>0</v>
      </c>
      <c r="C8" s="208">
        <v>2014</v>
      </c>
      <c r="D8" s="208"/>
      <c r="E8" s="208">
        <v>2015</v>
      </c>
      <c r="F8" s="208"/>
    </row>
    <row r="9" spans="2:6" ht="24" customHeight="1">
      <c r="B9" s="208"/>
      <c r="C9" s="13" t="s">
        <v>1</v>
      </c>
      <c r="D9" s="14" t="s">
        <v>2</v>
      </c>
      <c r="E9" s="13" t="s">
        <v>1</v>
      </c>
      <c r="F9" s="15" t="s">
        <v>2</v>
      </c>
    </row>
    <row r="10" spans="2:6" ht="24.75" customHeight="1">
      <c r="B10" s="18" t="s">
        <v>3</v>
      </c>
      <c r="C10" s="2"/>
      <c r="D10" s="3"/>
      <c r="E10" s="4"/>
      <c r="F10" s="2"/>
    </row>
    <row r="11" spans="2:8" ht="24.75" customHeight="1">
      <c r="B11" s="19" t="s">
        <v>4</v>
      </c>
      <c r="C11" s="16">
        <v>251022</v>
      </c>
      <c r="D11" s="17">
        <f>C11/$C$14*100</f>
        <v>20.705184833255387</v>
      </c>
      <c r="E11" s="16">
        <v>222697</v>
      </c>
      <c r="F11" s="17">
        <f>E11/$E$14*100</f>
        <v>19.92935588026833</v>
      </c>
      <c r="H11" s="3"/>
    </row>
    <row r="12" spans="2:8" ht="24.75" customHeight="1">
      <c r="B12" s="19" t="s">
        <v>5</v>
      </c>
      <c r="C12" s="16">
        <v>949162</v>
      </c>
      <c r="D12" s="17">
        <f>C12/$C$14*100</f>
        <v>78.29024805276967</v>
      </c>
      <c r="E12" s="16">
        <v>860443</v>
      </c>
      <c r="F12" s="17">
        <f>E12/$E$14*100</f>
        <v>77.00182203480838</v>
      </c>
      <c r="H12" s="3"/>
    </row>
    <row r="13" spans="2:8" ht="24.75" customHeight="1">
      <c r="B13" s="19" t="s">
        <v>6</v>
      </c>
      <c r="C13" s="16">
        <v>12179</v>
      </c>
      <c r="D13" s="17">
        <f>C13/$C$14*100</f>
        <v>1.00456711397494</v>
      </c>
      <c r="E13" s="16">
        <v>34292</v>
      </c>
      <c r="F13" s="17">
        <f>E13/$E$14*100</f>
        <v>3.0688220849232883</v>
      </c>
      <c r="H13" s="3"/>
    </row>
    <row r="14" spans="2:8" ht="24.75" customHeight="1">
      <c r="B14" s="12" t="s">
        <v>7</v>
      </c>
      <c r="C14" s="23">
        <f>SUM(C11:C13)</f>
        <v>1212363</v>
      </c>
      <c r="D14" s="23">
        <f>SUM(D11:D13)</f>
        <v>100</v>
      </c>
      <c r="E14" s="23">
        <f>SUM(E11:E13)</f>
        <v>1117432</v>
      </c>
      <c r="F14" s="25">
        <f>SUM(F11:F13)</f>
        <v>100</v>
      </c>
      <c r="H14" s="3"/>
    </row>
    <row r="15" spans="2:6" ht="24.75" customHeight="1">
      <c r="B15" s="99"/>
      <c r="C15" s="100"/>
      <c r="D15" s="100"/>
      <c r="E15" s="100"/>
      <c r="F15" s="100"/>
    </row>
    <row r="16" spans="2:6" ht="15">
      <c r="B16" s="99"/>
      <c r="C16" s="100"/>
      <c r="D16" s="100"/>
      <c r="E16" s="100"/>
      <c r="F16" s="100"/>
    </row>
  </sheetData>
  <sheetProtection/>
  <mergeCells count="4">
    <mergeCell ref="B8:B9"/>
    <mergeCell ref="C8:D8"/>
    <mergeCell ref="E8:F8"/>
    <mergeCell ref="B4:F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2"/>
  <sheetViews>
    <sheetView zoomScalePageLayoutView="0" workbookViewId="0" topLeftCell="A1">
      <selection activeCell="E58" sqref="E58:E59"/>
    </sheetView>
  </sheetViews>
  <sheetFormatPr defaultColWidth="9.00390625" defaultRowHeight="12.75"/>
  <cols>
    <col min="1" max="1" width="43.875" style="0" customWidth="1"/>
    <col min="2" max="2" width="11.625" style="0" customWidth="1"/>
    <col min="3" max="3" width="11.625" style="0" bestFit="1" customWidth="1"/>
    <col min="4" max="4" width="13.375" style="0" customWidth="1"/>
    <col min="5" max="5" width="16.375" style="0" bestFit="1" customWidth="1"/>
    <col min="6" max="6" width="9.375" style="0" bestFit="1" customWidth="1"/>
    <col min="7" max="7" width="11.125" style="0" bestFit="1" customWidth="1"/>
  </cols>
  <sheetData>
    <row r="1" ht="3" customHeight="1"/>
    <row r="2" ht="15.75">
      <c r="E2" s="37" t="s">
        <v>152</v>
      </c>
    </row>
    <row r="3" ht="4.5" customHeight="1">
      <c r="A3" s="37"/>
    </row>
    <row r="4" ht="7.5" customHeight="1">
      <c r="A4" s="37"/>
    </row>
    <row r="5" spans="1:5" ht="15.75">
      <c r="A5" s="163" t="s">
        <v>153</v>
      </c>
      <c r="B5" s="164"/>
      <c r="C5" s="164"/>
      <c r="D5" s="164"/>
      <c r="E5" s="164"/>
    </row>
    <row r="6" ht="9.75" customHeight="1">
      <c r="A6" s="39"/>
    </row>
    <row r="7" spans="2:5" ht="11.25" customHeight="1">
      <c r="B7" s="101"/>
      <c r="D7" s="212" t="s">
        <v>96</v>
      </c>
      <c r="E7" s="213"/>
    </row>
    <row r="8" spans="1:5" ht="27" customHeight="1">
      <c r="A8" s="165" t="s">
        <v>0</v>
      </c>
      <c r="B8" s="167" t="s">
        <v>123</v>
      </c>
      <c r="C8" s="168"/>
      <c r="D8" s="167" t="s">
        <v>124</v>
      </c>
      <c r="E8" s="168"/>
    </row>
    <row r="9" spans="1:5" ht="31.5">
      <c r="A9" s="166"/>
      <c r="B9" s="41" t="s">
        <v>327</v>
      </c>
      <c r="C9" s="42" t="s">
        <v>329</v>
      </c>
      <c r="D9" s="41" t="s">
        <v>71</v>
      </c>
      <c r="E9" s="41" t="s">
        <v>72</v>
      </c>
    </row>
    <row r="10" spans="1:5" ht="12.75" customHeight="1">
      <c r="A10" s="222" t="s">
        <v>154</v>
      </c>
      <c r="B10" s="210">
        <f>SUM(B12:B19)</f>
        <v>266647</v>
      </c>
      <c r="C10" s="210">
        <f>SUM(C12:C19)</f>
        <v>270264</v>
      </c>
      <c r="D10" s="210">
        <f>SUM(C10-B10)</f>
        <v>3617</v>
      </c>
      <c r="E10" s="210">
        <f>SUM(E12:E19)</f>
        <v>-3068</v>
      </c>
    </row>
    <row r="11" spans="1:5" ht="12.75" customHeight="1">
      <c r="A11" s="223"/>
      <c r="B11" s="211"/>
      <c r="C11" s="211"/>
      <c r="D11" s="211"/>
      <c r="E11" s="211"/>
    </row>
    <row r="12" spans="1:7" ht="19.5" customHeight="1">
      <c r="A12" s="89" t="s">
        <v>155</v>
      </c>
      <c r="B12" s="90">
        <v>263320</v>
      </c>
      <c r="C12" s="90">
        <v>263320</v>
      </c>
      <c r="D12" s="71">
        <f>C12-B12</f>
        <v>0</v>
      </c>
      <c r="E12" s="90"/>
      <c r="G12" s="81"/>
    </row>
    <row r="13" spans="1:7" ht="19.5" customHeight="1">
      <c r="A13" s="89" t="s">
        <v>224</v>
      </c>
      <c r="B13" s="90"/>
      <c r="C13" s="90"/>
      <c r="D13" s="90"/>
      <c r="E13" s="90"/>
      <c r="G13" s="81"/>
    </row>
    <row r="14" spans="1:7" ht="20.25" customHeight="1">
      <c r="A14" s="89" t="s">
        <v>238</v>
      </c>
      <c r="B14" s="90"/>
      <c r="C14" s="90"/>
      <c r="D14" s="90"/>
      <c r="E14" s="90"/>
      <c r="G14" s="81"/>
    </row>
    <row r="15" spans="1:7" ht="19.5" customHeight="1">
      <c r="A15" s="89" t="s">
        <v>156</v>
      </c>
      <c r="B15" s="90"/>
      <c r="C15" s="90"/>
      <c r="D15" s="90"/>
      <c r="E15" s="90"/>
      <c r="G15" s="81"/>
    </row>
    <row r="16" spans="1:7" ht="20.25" customHeight="1">
      <c r="A16" s="89" t="s">
        <v>157</v>
      </c>
      <c r="B16" s="90">
        <v>905</v>
      </c>
      <c r="C16" s="90">
        <v>-3973</v>
      </c>
      <c r="D16" s="71"/>
      <c r="E16" s="90">
        <v>-3068</v>
      </c>
      <c r="G16" s="81"/>
    </row>
    <row r="17" spans="1:7" ht="21" customHeight="1">
      <c r="A17" s="89" t="s">
        <v>158</v>
      </c>
      <c r="B17" s="90"/>
      <c r="C17" s="90">
        <v>7300</v>
      </c>
      <c r="D17" s="97">
        <f>SUM(C17-B17)</f>
        <v>7300</v>
      </c>
      <c r="E17" s="90"/>
      <c r="G17" s="81"/>
    </row>
    <row r="18" spans="1:7" ht="23.25" customHeight="1">
      <c r="A18" s="89" t="s">
        <v>159</v>
      </c>
      <c r="B18" s="90"/>
      <c r="C18" s="90"/>
      <c r="D18" s="97"/>
      <c r="E18" s="90"/>
      <c r="G18" s="81"/>
    </row>
    <row r="19" spans="1:7" ht="23.25" customHeight="1">
      <c r="A19" s="89" t="s">
        <v>160</v>
      </c>
      <c r="B19" s="90">
        <v>2422</v>
      </c>
      <c r="C19" s="90">
        <v>3617</v>
      </c>
      <c r="D19" s="71">
        <f>C19-B19</f>
        <v>1195</v>
      </c>
      <c r="E19" s="90"/>
      <c r="F19" s="81"/>
      <c r="G19" s="81"/>
    </row>
    <row r="20" spans="1:7" ht="15.75">
      <c r="A20" s="216"/>
      <c r="B20" s="217"/>
      <c r="C20" s="217"/>
      <c r="D20" s="217"/>
      <c r="E20" s="218"/>
      <c r="G20" s="81"/>
    </row>
    <row r="21" spans="1:7" ht="25.5" customHeight="1">
      <c r="A21" s="92" t="s">
        <v>161</v>
      </c>
      <c r="B21" s="93">
        <f>SUM(B22:B24)</f>
        <v>15000</v>
      </c>
      <c r="C21" s="93">
        <f>SUM(C22:C24)</f>
        <v>35000</v>
      </c>
      <c r="D21" s="93">
        <f>SUM(D22:D24)</f>
        <v>20000</v>
      </c>
      <c r="E21" s="93">
        <f>SUM(E22:E24)</f>
        <v>0</v>
      </c>
      <c r="G21" s="81"/>
    </row>
    <row r="22" spans="1:7" ht="24" customHeight="1">
      <c r="A22" s="89" t="s">
        <v>226</v>
      </c>
      <c r="B22" s="90"/>
      <c r="C22" s="90"/>
      <c r="D22" s="97"/>
      <c r="E22" s="90"/>
      <c r="G22" s="81"/>
    </row>
    <row r="23" spans="1:7" ht="24" customHeight="1">
      <c r="A23" s="89" t="s">
        <v>225</v>
      </c>
      <c r="B23" s="90">
        <v>15000</v>
      </c>
      <c r="C23" s="90">
        <v>35000</v>
      </c>
      <c r="D23" s="71">
        <f>C23-B23</f>
        <v>20000</v>
      </c>
      <c r="E23" s="90"/>
      <c r="G23" s="81"/>
    </row>
    <row r="24" spans="1:7" ht="19.5" customHeight="1">
      <c r="A24" s="89" t="s">
        <v>162</v>
      </c>
      <c r="B24" s="90"/>
      <c r="C24" s="90"/>
      <c r="D24" s="90"/>
      <c r="E24" s="90"/>
      <c r="G24" s="81"/>
    </row>
    <row r="25" spans="1:7" ht="15.75">
      <c r="A25" s="216"/>
      <c r="B25" s="217"/>
      <c r="C25" s="217"/>
      <c r="D25" s="217"/>
      <c r="E25" s="218"/>
      <c r="G25" s="81"/>
    </row>
    <row r="26" spans="1:7" ht="28.5" customHeight="1">
      <c r="A26" s="92" t="s">
        <v>163</v>
      </c>
      <c r="B26" s="93">
        <f>SUM(B27,B34,B58)</f>
        <v>868782</v>
      </c>
      <c r="C26" s="93">
        <f>SUM(C27,C34,C58)</f>
        <v>756372</v>
      </c>
      <c r="D26" s="93"/>
      <c r="E26" s="93">
        <f>SUM(C26-B26)</f>
        <v>-112410</v>
      </c>
      <c r="G26" s="81"/>
    </row>
    <row r="27" spans="1:7" ht="12.75">
      <c r="A27" s="219" t="s">
        <v>164</v>
      </c>
      <c r="B27" s="221"/>
      <c r="C27" s="221"/>
      <c r="D27" s="221"/>
      <c r="E27" s="221"/>
      <c r="G27" s="81"/>
    </row>
    <row r="28" spans="1:7" ht="12.75">
      <c r="A28" s="220"/>
      <c r="B28" s="221"/>
      <c r="C28" s="221"/>
      <c r="D28" s="221"/>
      <c r="E28" s="221"/>
      <c r="G28" s="81"/>
    </row>
    <row r="29" spans="1:7" ht="24" customHeight="1">
      <c r="A29" s="95" t="s">
        <v>239</v>
      </c>
      <c r="B29" s="94"/>
      <c r="C29" s="94"/>
      <c r="D29" s="94"/>
      <c r="E29" s="94"/>
      <c r="G29" s="81"/>
    </row>
    <row r="30" spans="1:7" ht="12.75">
      <c r="A30" s="224" t="s">
        <v>240</v>
      </c>
      <c r="B30" s="214"/>
      <c r="C30" s="214"/>
      <c r="D30" s="214"/>
      <c r="E30" s="214"/>
      <c r="G30" s="81"/>
    </row>
    <row r="31" spans="1:7" ht="18" customHeight="1">
      <c r="A31" s="225"/>
      <c r="B31" s="215"/>
      <c r="C31" s="215"/>
      <c r="D31" s="215"/>
      <c r="E31" s="215"/>
      <c r="G31" s="81"/>
    </row>
    <row r="32" spans="1:7" ht="25.5" customHeight="1">
      <c r="A32" s="95" t="s">
        <v>241</v>
      </c>
      <c r="B32" s="91"/>
      <c r="C32" s="91"/>
      <c r="D32" s="91"/>
      <c r="E32" s="91"/>
      <c r="G32" s="81"/>
    </row>
    <row r="33" spans="1:7" ht="9.75" customHeight="1">
      <c r="A33" s="216"/>
      <c r="B33" s="217"/>
      <c r="C33" s="217"/>
      <c r="D33" s="217"/>
      <c r="E33" s="218"/>
      <c r="G33" s="81"/>
    </row>
    <row r="34" spans="1:7" ht="36.75" customHeight="1">
      <c r="A34" s="96" t="s">
        <v>222</v>
      </c>
      <c r="B34" s="93">
        <f>SUM(B35:B43)</f>
        <v>2374</v>
      </c>
      <c r="C34" s="93">
        <f>SUM(C35:C43)</f>
        <v>4209</v>
      </c>
      <c r="D34" s="93">
        <f>SUM(D35:D43)</f>
        <v>1835</v>
      </c>
      <c r="E34" s="93">
        <f>SUM(E35:E43)</f>
        <v>0</v>
      </c>
      <c r="G34" s="81"/>
    </row>
    <row r="35" spans="1:7" ht="21.75" customHeight="1">
      <c r="A35" s="89" t="s">
        <v>165</v>
      </c>
      <c r="B35" s="90"/>
      <c r="C35" s="90"/>
      <c r="D35" s="90"/>
      <c r="E35" s="90"/>
      <c r="G35" s="81"/>
    </row>
    <row r="36" spans="1:7" ht="21" customHeight="1">
      <c r="A36" s="89" t="s">
        <v>166</v>
      </c>
      <c r="B36" s="90"/>
      <c r="C36" s="90"/>
      <c r="D36" s="90"/>
      <c r="E36" s="90"/>
      <c r="G36" s="81"/>
    </row>
    <row r="37" spans="1:7" ht="21" customHeight="1">
      <c r="A37" s="89" t="s">
        <v>242</v>
      </c>
      <c r="B37" s="90"/>
      <c r="C37" s="90"/>
      <c r="D37" s="90"/>
      <c r="E37" s="90"/>
      <c r="G37" s="81"/>
    </row>
    <row r="38" spans="1:7" ht="20.25" customHeight="1">
      <c r="A38" s="89" t="s">
        <v>254</v>
      </c>
      <c r="B38" s="90"/>
      <c r="C38" s="90"/>
      <c r="D38" s="90"/>
      <c r="E38" s="90"/>
      <c r="G38" s="81"/>
    </row>
    <row r="39" spans="1:7" ht="18.75" customHeight="1">
      <c r="A39" s="89" t="s">
        <v>167</v>
      </c>
      <c r="B39" s="90"/>
      <c r="C39" s="90"/>
      <c r="D39" s="90"/>
      <c r="E39" s="90"/>
      <c r="G39" s="81"/>
    </row>
    <row r="40" spans="1:7" ht="22.5" customHeight="1">
      <c r="A40" s="89" t="s">
        <v>243</v>
      </c>
      <c r="B40" s="90"/>
      <c r="C40" s="90"/>
      <c r="D40" s="90"/>
      <c r="E40" s="90"/>
      <c r="G40" s="81"/>
    </row>
    <row r="41" spans="1:7" ht="12.75">
      <c r="A41" s="224" t="s">
        <v>244</v>
      </c>
      <c r="B41" s="214"/>
      <c r="C41" s="214"/>
      <c r="D41" s="214"/>
      <c r="E41" s="214"/>
      <c r="G41" s="81"/>
    </row>
    <row r="42" spans="1:7" ht="15" customHeight="1">
      <c r="A42" s="225"/>
      <c r="B42" s="215"/>
      <c r="C42" s="215"/>
      <c r="D42" s="215"/>
      <c r="E42" s="215"/>
      <c r="G42" s="81"/>
    </row>
    <row r="43" spans="1:7" ht="21.75" customHeight="1">
      <c r="A43" s="76" t="s">
        <v>245</v>
      </c>
      <c r="B43" s="71">
        <v>2374</v>
      </c>
      <c r="C43" s="71">
        <v>4209</v>
      </c>
      <c r="D43" s="71">
        <f>C43-B43</f>
        <v>1835</v>
      </c>
      <c r="E43" s="71"/>
      <c r="G43" s="81"/>
    </row>
    <row r="44" spans="1:7" ht="21.75" customHeight="1">
      <c r="A44" s="66"/>
      <c r="B44" s="67"/>
      <c r="C44" s="67"/>
      <c r="D44" s="67"/>
      <c r="E44" s="67"/>
      <c r="G44" s="81"/>
    </row>
    <row r="45" spans="1:7" ht="21.75" customHeight="1">
      <c r="A45" s="66"/>
      <c r="B45" s="67"/>
      <c r="C45" s="67"/>
      <c r="D45" s="67"/>
      <c r="E45" s="67"/>
      <c r="G45" s="81"/>
    </row>
    <row r="46" spans="1:7" ht="21.75" customHeight="1">
      <c r="A46" s="66"/>
      <c r="B46" s="67"/>
      <c r="C46" s="67"/>
      <c r="D46" s="67"/>
      <c r="E46" s="67"/>
      <c r="G46" s="81"/>
    </row>
    <row r="47" spans="1:7" ht="21.75" customHeight="1">
      <c r="A47" s="66"/>
      <c r="B47" s="67"/>
      <c r="C47" s="67"/>
      <c r="D47" s="67"/>
      <c r="E47" s="67"/>
      <c r="G47" s="81"/>
    </row>
    <row r="48" spans="1:7" ht="21.75" customHeight="1">
      <c r="A48" s="66"/>
      <c r="B48" s="67"/>
      <c r="C48" s="67"/>
      <c r="D48" s="67"/>
      <c r="E48" s="67"/>
      <c r="G48" s="81"/>
    </row>
    <row r="49" spans="1:7" ht="21.75" customHeight="1">
      <c r="A49" s="66"/>
      <c r="B49" s="67"/>
      <c r="C49" s="67"/>
      <c r="D49" s="67"/>
      <c r="E49" s="67"/>
      <c r="G49" s="81"/>
    </row>
    <row r="50" spans="1:7" ht="21.75" customHeight="1">
      <c r="A50" s="66"/>
      <c r="B50" s="67"/>
      <c r="C50" s="67"/>
      <c r="D50" s="67"/>
      <c r="E50" s="67"/>
      <c r="G50" s="81"/>
    </row>
    <row r="51" spans="1:7" ht="15.75">
      <c r="A51" s="52"/>
      <c r="G51" s="81"/>
    </row>
    <row r="52" spans="1:7" ht="6.75" customHeight="1">
      <c r="A52" s="52"/>
      <c r="G52" s="81"/>
    </row>
    <row r="53" spans="1:7" ht="12.75">
      <c r="A53" s="164">
        <v>2</v>
      </c>
      <c r="B53" s="164"/>
      <c r="C53" s="164"/>
      <c r="D53" s="164"/>
      <c r="E53" s="164"/>
      <c r="G53" s="81"/>
    </row>
    <row r="54" spans="1:7" ht="11.25" customHeight="1">
      <c r="A54" s="52"/>
      <c r="G54" s="81"/>
    </row>
    <row r="55" spans="1:7" ht="15.75" hidden="1">
      <c r="A55" s="52"/>
      <c r="G55" s="81"/>
    </row>
    <row r="56" spans="1:7" ht="24" customHeight="1">
      <c r="A56" s="165" t="s">
        <v>0</v>
      </c>
      <c r="B56" s="167" t="s">
        <v>123</v>
      </c>
      <c r="C56" s="168"/>
      <c r="D56" s="167" t="s">
        <v>124</v>
      </c>
      <c r="E56" s="168"/>
      <c r="G56" s="81"/>
    </row>
    <row r="57" spans="1:7" ht="31.5">
      <c r="A57" s="166"/>
      <c r="B57" s="41" t="s">
        <v>330</v>
      </c>
      <c r="C57" s="42" t="s">
        <v>329</v>
      </c>
      <c r="D57" s="41" t="s">
        <v>71</v>
      </c>
      <c r="E57" s="53" t="s">
        <v>72</v>
      </c>
      <c r="G57" s="81"/>
    </row>
    <row r="58" spans="1:7" ht="15.75" customHeight="1">
      <c r="A58" s="230" t="s">
        <v>341</v>
      </c>
      <c r="B58" s="161">
        <f>SUM(B60:B71)</f>
        <v>866408</v>
      </c>
      <c r="C58" s="161">
        <f>SUM(C60:C71)</f>
        <v>752163</v>
      </c>
      <c r="D58" s="161">
        <f>SUM(D60:D71)</f>
        <v>107516</v>
      </c>
      <c r="E58" s="161">
        <f>SUM(E60:E71)</f>
        <v>-221762</v>
      </c>
      <c r="G58" s="81"/>
    </row>
    <row r="59" spans="1:7" ht="21" customHeight="1">
      <c r="A59" s="170"/>
      <c r="B59" s="162"/>
      <c r="C59" s="162"/>
      <c r="D59" s="162"/>
      <c r="E59" s="162"/>
      <c r="G59" s="81"/>
    </row>
    <row r="60" spans="1:7" ht="21.75" customHeight="1">
      <c r="A60" s="47" t="s">
        <v>168</v>
      </c>
      <c r="B60" s="71">
        <v>17911</v>
      </c>
      <c r="C60" s="71">
        <v>0</v>
      </c>
      <c r="D60" s="71"/>
      <c r="E60" s="74">
        <f>SUM(C60)-B60</f>
        <v>-17911</v>
      </c>
      <c r="G60" s="81"/>
    </row>
    <row r="61" spans="1:7" ht="24" customHeight="1">
      <c r="A61" s="48" t="s">
        <v>169</v>
      </c>
      <c r="B61" s="78"/>
      <c r="C61" s="78"/>
      <c r="D61" s="74"/>
      <c r="E61" s="74"/>
      <c r="G61" s="81"/>
    </row>
    <row r="62" spans="1:7" ht="21" customHeight="1">
      <c r="A62" s="49" t="s">
        <v>170</v>
      </c>
      <c r="B62" s="80">
        <v>77804</v>
      </c>
      <c r="C62" s="80">
        <v>142176</v>
      </c>
      <c r="D62" s="71">
        <f>C62-B62</f>
        <v>64372</v>
      </c>
      <c r="E62" s="90"/>
      <c r="F62" s="98"/>
      <c r="G62" s="81"/>
    </row>
    <row r="63" spans="1:7" ht="25.5" customHeight="1">
      <c r="A63" s="47" t="s">
        <v>171</v>
      </c>
      <c r="B63" s="71">
        <v>231</v>
      </c>
      <c r="C63" s="71">
        <v>221</v>
      </c>
      <c r="D63" s="71"/>
      <c r="E63" s="71">
        <v>-11</v>
      </c>
      <c r="G63" s="81"/>
    </row>
    <row r="64" spans="1:7" ht="12.75" customHeight="1">
      <c r="A64" s="234" t="s">
        <v>246</v>
      </c>
      <c r="B64" s="226">
        <v>506902</v>
      </c>
      <c r="C64" s="226">
        <v>303062</v>
      </c>
      <c r="D64" s="228"/>
      <c r="E64" s="233">
        <v>-203840</v>
      </c>
      <c r="G64" s="81"/>
    </row>
    <row r="65" spans="1:7" ht="18" customHeight="1">
      <c r="A65" s="235"/>
      <c r="B65" s="227"/>
      <c r="C65" s="227"/>
      <c r="D65" s="229"/>
      <c r="E65" s="232"/>
      <c r="F65" s="98"/>
      <c r="G65" s="81"/>
    </row>
    <row r="66" spans="1:7" ht="21" customHeight="1">
      <c r="A66" s="47" t="s">
        <v>172</v>
      </c>
      <c r="B66" s="45"/>
      <c r="C66" s="45"/>
      <c r="D66" s="45"/>
      <c r="E66" s="45"/>
      <c r="G66" s="81"/>
    </row>
    <row r="67" spans="1:7" ht="12.75" customHeight="1">
      <c r="A67" s="234" t="s">
        <v>247</v>
      </c>
      <c r="B67" s="236"/>
      <c r="C67" s="236"/>
      <c r="D67" s="236"/>
      <c r="E67" s="236"/>
      <c r="G67" s="81"/>
    </row>
    <row r="68" spans="1:7" ht="15" customHeight="1">
      <c r="A68" s="235"/>
      <c r="B68" s="237"/>
      <c r="C68" s="237"/>
      <c r="D68" s="237"/>
      <c r="E68" s="237"/>
      <c r="G68" s="81"/>
    </row>
    <row r="69" spans="1:7" ht="12.75" customHeight="1">
      <c r="A69" s="234" t="s">
        <v>248</v>
      </c>
      <c r="B69" s="231"/>
      <c r="C69" s="231"/>
      <c r="D69" s="231"/>
      <c r="E69" s="231"/>
      <c r="G69" s="81"/>
    </row>
    <row r="70" spans="1:7" ht="15.75" customHeight="1">
      <c r="A70" s="235"/>
      <c r="B70" s="232"/>
      <c r="C70" s="232"/>
      <c r="D70" s="232"/>
      <c r="E70" s="232"/>
      <c r="G70" s="81"/>
    </row>
    <row r="71" spans="1:7" ht="23.25" customHeight="1">
      <c r="A71" s="47" t="s">
        <v>249</v>
      </c>
      <c r="B71" s="46">
        <v>263560</v>
      </c>
      <c r="C71" s="46">
        <v>306704</v>
      </c>
      <c r="D71" s="71">
        <f>C71-B71</f>
        <v>43144</v>
      </c>
      <c r="E71" s="90"/>
      <c r="F71" s="98"/>
      <c r="G71" s="81"/>
    </row>
    <row r="72" spans="1:7" ht="15.75">
      <c r="A72" s="173"/>
      <c r="B72" s="174"/>
      <c r="C72" s="174"/>
      <c r="D72" s="174"/>
      <c r="E72" s="175"/>
      <c r="G72" s="81"/>
    </row>
    <row r="73" spans="1:7" ht="22.5" customHeight="1">
      <c r="A73" s="50" t="s">
        <v>223</v>
      </c>
      <c r="B73" s="51">
        <f>SUM(B74:B77)</f>
        <v>61934</v>
      </c>
      <c r="C73" s="51">
        <f>SUM(C74:C77)</f>
        <v>55796</v>
      </c>
      <c r="D73" s="51">
        <f>SUM(D74:D77)</f>
        <v>707</v>
      </c>
      <c r="E73" s="51">
        <f>SUM(E74:E77)</f>
        <v>-6845</v>
      </c>
      <c r="G73" s="81"/>
    </row>
    <row r="74" spans="1:7" ht="20.25" customHeight="1">
      <c r="A74" s="47" t="s">
        <v>173</v>
      </c>
      <c r="B74" s="63"/>
      <c r="C74" s="63"/>
      <c r="D74" s="63"/>
      <c r="E74" s="63"/>
      <c r="G74" s="81"/>
    </row>
    <row r="75" spans="1:7" ht="12.75" customHeight="1">
      <c r="A75" s="234" t="s">
        <v>250</v>
      </c>
      <c r="B75" s="233">
        <v>60674</v>
      </c>
      <c r="C75" s="233">
        <v>53829</v>
      </c>
      <c r="D75" s="233"/>
      <c r="E75" s="233">
        <f>C75-B75</f>
        <v>-6845</v>
      </c>
      <c r="G75" s="81"/>
    </row>
    <row r="76" spans="1:7" ht="18.75" customHeight="1">
      <c r="A76" s="235"/>
      <c r="B76" s="238"/>
      <c r="C76" s="238"/>
      <c r="D76" s="238"/>
      <c r="E76" s="232">
        <f aca="true" t="shared" si="0" ref="D76:E78">D76-C76</f>
        <v>0</v>
      </c>
      <c r="G76" s="81"/>
    </row>
    <row r="77" spans="1:7" ht="21" customHeight="1">
      <c r="A77" s="47" t="s">
        <v>174</v>
      </c>
      <c r="B77" s="46">
        <v>1260</v>
      </c>
      <c r="C77" s="46">
        <v>1967</v>
      </c>
      <c r="D77" s="46">
        <f t="shared" si="0"/>
        <v>707</v>
      </c>
      <c r="E77" s="90"/>
      <c r="G77" s="81"/>
    </row>
    <row r="78" spans="1:7" ht="23.25" customHeight="1">
      <c r="A78" s="50" t="s">
        <v>175</v>
      </c>
      <c r="B78" s="51">
        <f>SUM(B73,B26,B21,B10)</f>
        <v>1212363</v>
      </c>
      <c r="C78" s="51">
        <f>SUM(C73,C26,C21,C10)</f>
        <v>1117432</v>
      </c>
      <c r="D78" s="93">
        <f t="shared" si="0"/>
        <v>-94931</v>
      </c>
      <c r="E78" s="45"/>
      <c r="G78" s="81"/>
    </row>
    <row r="80" spans="2:3" ht="12.75">
      <c r="B80" s="98"/>
      <c r="C80" s="98"/>
    </row>
    <row r="82" ht="12.75">
      <c r="C82" s="98"/>
    </row>
  </sheetData>
  <sheetProtection/>
  <mergeCells count="58">
    <mergeCell ref="A53:E53"/>
    <mergeCell ref="E69:E70"/>
    <mergeCell ref="A72:E72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4:E65"/>
    <mergeCell ref="A67:A68"/>
    <mergeCell ref="B67:B68"/>
    <mergeCell ref="C67:C68"/>
    <mergeCell ref="D67:D68"/>
    <mergeCell ref="E67:E68"/>
    <mergeCell ref="A64:A65"/>
    <mergeCell ref="B64:B65"/>
    <mergeCell ref="C64:C65"/>
    <mergeCell ref="D64:D65"/>
    <mergeCell ref="A56:A57"/>
    <mergeCell ref="B56:C56"/>
    <mergeCell ref="D56:E56"/>
    <mergeCell ref="A58:A59"/>
    <mergeCell ref="B58:B59"/>
    <mergeCell ref="C58:C59"/>
    <mergeCell ref="D58:D59"/>
    <mergeCell ref="E58:E59"/>
    <mergeCell ref="E30:E31"/>
    <mergeCell ref="A33:E33"/>
    <mergeCell ref="A41:A42"/>
    <mergeCell ref="B41:B42"/>
    <mergeCell ref="C41:C42"/>
    <mergeCell ref="D41:D42"/>
    <mergeCell ref="E41:E42"/>
    <mergeCell ref="A30:A31"/>
    <mergeCell ref="B30:B31"/>
    <mergeCell ref="C30:C31"/>
    <mergeCell ref="D30:D31"/>
    <mergeCell ref="E10:E11"/>
    <mergeCell ref="A20:E20"/>
    <mergeCell ref="A25:E25"/>
    <mergeCell ref="A27:A28"/>
    <mergeCell ref="B27:B28"/>
    <mergeCell ref="C27:C28"/>
    <mergeCell ref="D27:D28"/>
    <mergeCell ref="E27:E28"/>
    <mergeCell ref="A10:A11"/>
    <mergeCell ref="B10:B11"/>
    <mergeCell ref="C10:C11"/>
    <mergeCell ref="D10:D11"/>
    <mergeCell ref="A5:E5"/>
    <mergeCell ref="D7:E7"/>
    <mergeCell ref="A8:A9"/>
    <mergeCell ref="B8:C8"/>
    <mergeCell ref="D8:E8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B7">
      <selection activeCell="E16" sqref="E16"/>
    </sheetView>
  </sheetViews>
  <sheetFormatPr defaultColWidth="9.00390625" defaultRowHeight="12.75"/>
  <cols>
    <col min="1" max="1" width="2.375" style="0" hidden="1" customWidth="1"/>
    <col min="2" max="2" width="27.375" style="0" customWidth="1"/>
    <col min="3" max="3" width="15.00390625" style="0" customWidth="1"/>
    <col min="4" max="4" width="14.375" style="0" customWidth="1"/>
    <col min="5" max="5" width="15.375" style="0" customWidth="1"/>
    <col min="6" max="6" width="15.625" style="0" customWidth="1"/>
    <col min="8" max="8" width="10.375" style="0" bestFit="1" customWidth="1"/>
  </cols>
  <sheetData>
    <row r="2" ht="12.75">
      <c r="F2" s="22" t="s">
        <v>258</v>
      </c>
    </row>
    <row r="4" spans="2:7" ht="15.75">
      <c r="B4" s="209"/>
      <c r="C4" s="164"/>
      <c r="D4" s="164"/>
      <c r="E4" s="164"/>
      <c r="F4" s="164"/>
      <c r="G4" s="1"/>
    </row>
    <row r="5" spans="2:6" ht="24.75" customHeight="1">
      <c r="B5" s="99"/>
      <c r="C5" s="100"/>
      <c r="D5" s="100"/>
      <c r="E5" s="100"/>
      <c r="F5" s="100"/>
    </row>
    <row r="6" spans="2:6" ht="15">
      <c r="B6" s="99"/>
      <c r="C6" s="100"/>
      <c r="D6" s="100"/>
      <c r="E6" s="100"/>
      <c r="F6" s="100"/>
    </row>
    <row r="7" spans="1:6" ht="15.75">
      <c r="A7" s="69"/>
      <c r="B7" s="209" t="s">
        <v>256</v>
      </c>
      <c r="C7" s="164"/>
      <c r="D7" s="164"/>
      <c r="E7" s="164"/>
      <c r="F7" s="164"/>
    </row>
    <row r="8" spans="2:6" ht="15.75">
      <c r="B8" s="209"/>
      <c r="C8" s="164"/>
      <c r="D8" s="164"/>
      <c r="E8" s="164"/>
      <c r="F8" s="164"/>
    </row>
    <row r="9" spans="2:6" ht="15">
      <c r="B9" s="208" t="s">
        <v>0</v>
      </c>
      <c r="C9" s="208" t="s">
        <v>309</v>
      </c>
      <c r="D9" s="208"/>
      <c r="E9" s="208" t="s">
        <v>331</v>
      </c>
      <c r="F9" s="208"/>
    </row>
    <row r="10" spans="2:6" ht="24.75" customHeight="1">
      <c r="B10" s="208"/>
      <c r="C10" s="13" t="s">
        <v>1</v>
      </c>
      <c r="D10" s="14" t="s">
        <v>2</v>
      </c>
      <c r="E10" s="13" t="s">
        <v>1</v>
      </c>
      <c r="F10" s="15" t="s">
        <v>2</v>
      </c>
    </row>
    <row r="11" spans="2:6" ht="24.75" customHeight="1">
      <c r="B11" s="20" t="s">
        <v>8</v>
      </c>
      <c r="C11" s="16"/>
      <c r="D11" s="24"/>
      <c r="E11" s="16"/>
      <c r="F11" s="24"/>
    </row>
    <row r="12" spans="2:8" ht="24.75" customHeight="1">
      <c r="B12" s="19" t="s">
        <v>9</v>
      </c>
      <c r="C12" s="16">
        <v>266647</v>
      </c>
      <c r="D12" s="17">
        <f>C12/$C$16*100</f>
        <v>21.99399024879512</v>
      </c>
      <c r="E12" s="16">
        <v>270264</v>
      </c>
      <c r="F12" s="17">
        <f>E12/$E$16*100</f>
        <v>24.186169717709895</v>
      </c>
      <c r="H12" s="3"/>
    </row>
    <row r="13" spans="2:8" ht="24.75" customHeight="1">
      <c r="B13" s="19" t="s">
        <v>10</v>
      </c>
      <c r="C13" s="16">
        <v>15000</v>
      </c>
      <c r="D13" s="17">
        <f>C13/$C$16*100</f>
        <v>1.237253198918146</v>
      </c>
      <c r="E13" s="16">
        <v>35000</v>
      </c>
      <c r="F13" s="17">
        <f>E13/$E$16*100</f>
        <v>3.132181645057596</v>
      </c>
      <c r="H13" s="3"/>
    </row>
    <row r="14" spans="2:8" ht="24.75" customHeight="1">
      <c r="B14" s="19" t="s">
        <v>11</v>
      </c>
      <c r="C14" s="16">
        <v>868782</v>
      </c>
      <c r="D14" s="17">
        <f>C14/$C$16*100</f>
        <v>71.6602205775003</v>
      </c>
      <c r="E14" s="16">
        <v>756372</v>
      </c>
      <c r="F14" s="17">
        <f>E14/$E$16*100</f>
        <v>67.68841414958584</v>
      </c>
      <c r="H14" s="3"/>
    </row>
    <row r="15" spans="2:8" ht="24.75" customHeight="1">
      <c r="B15" s="19" t="s">
        <v>12</v>
      </c>
      <c r="C15" s="16">
        <v>61934</v>
      </c>
      <c r="D15" s="17">
        <f>C15/$C$16*100</f>
        <v>5.108535974786429</v>
      </c>
      <c r="E15" s="16">
        <v>55796</v>
      </c>
      <c r="F15" s="17">
        <f>E15/$E$16*100</f>
        <v>4.993234487646676</v>
      </c>
      <c r="H15" s="3"/>
    </row>
    <row r="16" spans="2:8" ht="24.75" customHeight="1">
      <c r="B16" s="12" t="s">
        <v>13</v>
      </c>
      <c r="C16" s="23">
        <f>SUM(C12:C15)</f>
        <v>1212363</v>
      </c>
      <c r="D16" s="138">
        <f>C16/$C$16*100</f>
        <v>100</v>
      </c>
      <c r="E16" s="23">
        <f>SUM(E12:E15)</f>
        <v>1117432</v>
      </c>
      <c r="F16" s="25">
        <v>100</v>
      </c>
      <c r="H16" s="3"/>
    </row>
  </sheetData>
  <sheetProtection/>
  <mergeCells count="6">
    <mergeCell ref="B4:F4"/>
    <mergeCell ref="B7:F7"/>
    <mergeCell ref="B8:F8"/>
    <mergeCell ref="B9:B10"/>
    <mergeCell ref="C9:D9"/>
    <mergeCell ref="E9:F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6" topLeftCell="A16" activePane="bottomLeft" state="frozen"/>
      <selection pane="topLeft" activeCell="C44" sqref="C44"/>
      <selection pane="bottomLeft" activeCell="H14" sqref="H14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2.875" style="0" customWidth="1"/>
    <col min="4" max="4" width="13.125" style="0" bestFit="1" customWidth="1"/>
    <col min="5" max="5" width="14.125" style="0" customWidth="1"/>
    <col min="7" max="7" width="11.125" style="0" bestFit="1" customWidth="1"/>
  </cols>
  <sheetData>
    <row r="1" ht="12.75">
      <c r="E1" s="22" t="s">
        <v>118</v>
      </c>
    </row>
    <row r="3" spans="1:6" ht="32.25" customHeight="1">
      <c r="A3" s="239" t="s">
        <v>253</v>
      </c>
      <c r="B3" s="209"/>
      <c r="C3" s="209"/>
      <c r="D3" s="209"/>
      <c r="E3" s="209"/>
      <c r="F3" s="21"/>
    </row>
    <row r="4" spans="1:6" ht="18" customHeight="1">
      <c r="A4" s="36"/>
      <c r="B4" s="21"/>
      <c r="C4" s="21"/>
      <c r="D4" s="21"/>
      <c r="E4" s="21"/>
      <c r="F4" s="21"/>
    </row>
    <row r="5" spans="1:6" ht="15" customHeight="1">
      <c r="A5" s="36"/>
      <c r="B5" s="109" t="s">
        <v>342</v>
      </c>
      <c r="C5" s="21"/>
      <c r="D5" s="164" t="s">
        <v>96</v>
      </c>
      <c r="E5" s="164"/>
      <c r="F5" s="21"/>
    </row>
    <row r="7" spans="1:5" ht="42" customHeight="1">
      <c r="A7" s="13" t="s">
        <v>0</v>
      </c>
      <c r="B7" s="35" t="s">
        <v>332</v>
      </c>
      <c r="C7" s="35" t="s">
        <v>333</v>
      </c>
      <c r="D7" s="35" t="s">
        <v>334</v>
      </c>
      <c r="E7" s="35" t="s">
        <v>335</v>
      </c>
    </row>
    <row r="8" spans="1:6" ht="27.75" customHeight="1">
      <c r="A8" s="28" t="s">
        <v>103</v>
      </c>
      <c r="B8" s="29">
        <f>SUM(B10:B16)</f>
        <v>13248</v>
      </c>
      <c r="C8" s="29">
        <f>SUM(C10:C16)</f>
        <v>3316</v>
      </c>
      <c r="D8" s="29">
        <f>SUM(D10:D16)</f>
        <v>0</v>
      </c>
      <c r="E8" s="29">
        <f>SUM(E10:E16)</f>
        <v>16564</v>
      </c>
      <c r="F8" s="3"/>
    </row>
    <row r="9" spans="1:5" ht="27.75" customHeight="1">
      <c r="A9" s="26"/>
      <c r="B9" s="27"/>
      <c r="C9" s="27"/>
      <c r="D9" s="27"/>
      <c r="E9" s="27"/>
    </row>
    <row r="10" spans="1:5" ht="27.75" customHeight="1">
      <c r="A10" s="26" t="s">
        <v>104</v>
      </c>
      <c r="B10" s="27">
        <v>0</v>
      </c>
      <c r="C10" s="27">
        <v>0</v>
      </c>
      <c r="D10" s="27">
        <v>0</v>
      </c>
      <c r="E10" s="27">
        <f>SUM(B10:C10)-D10</f>
        <v>0</v>
      </c>
    </row>
    <row r="11" spans="1:5" ht="27.75" customHeight="1">
      <c r="A11" s="26" t="s">
        <v>105</v>
      </c>
      <c r="B11" s="27">
        <v>0</v>
      </c>
      <c r="C11" s="27">
        <v>0</v>
      </c>
      <c r="D11" s="27">
        <v>0</v>
      </c>
      <c r="E11" s="27">
        <f aca="true" t="shared" si="0" ref="E11:E25">SUM(B11:C11)-D11</f>
        <v>0</v>
      </c>
    </row>
    <row r="12" spans="1:5" ht="27.75" customHeight="1">
      <c r="A12" s="26" t="s">
        <v>106</v>
      </c>
      <c r="B12" s="27">
        <v>0</v>
      </c>
      <c r="C12" s="27">
        <v>0</v>
      </c>
      <c r="D12" s="27">
        <v>0</v>
      </c>
      <c r="E12" s="27">
        <f t="shared" si="0"/>
        <v>0</v>
      </c>
    </row>
    <row r="13" spans="1:5" ht="27.75" customHeight="1">
      <c r="A13" s="26" t="s">
        <v>107</v>
      </c>
      <c r="B13" s="27">
        <v>13248</v>
      </c>
      <c r="C13" s="27">
        <v>3316</v>
      </c>
      <c r="D13" s="27">
        <v>0</v>
      </c>
      <c r="E13" s="27">
        <f t="shared" si="0"/>
        <v>16564</v>
      </c>
    </row>
    <row r="14" spans="1:5" ht="27.75" customHeight="1">
      <c r="A14" s="26" t="s">
        <v>108</v>
      </c>
      <c r="B14" s="27">
        <v>0</v>
      </c>
      <c r="C14" s="27">
        <v>0</v>
      </c>
      <c r="D14" s="27">
        <v>0</v>
      </c>
      <c r="E14" s="27">
        <f t="shared" si="0"/>
        <v>0</v>
      </c>
    </row>
    <row r="15" spans="1:5" ht="27.75" customHeight="1">
      <c r="A15" s="26" t="s">
        <v>109</v>
      </c>
      <c r="B15" s="27">
        <v>0</v>
      </c>
      <c r="C15" s="27">
        <v>0</v>
      </c>
      <c r="D15" s="27">
        <v>0</v>
      </c>
      <c r="E15" s="27">
        <f t="shared" si="0"/>
        <v>0</v>
      </c>
    </row>
    <row r="16" spans="1:5" ht="27.75" customHeight="1">
      <c r="A16" s="26" t="s">
        <v>110</v>
      </c>
      <c r="B16" s="27">
        <v>0</v>
      </c>
      <c r="C16" s="27">
        <v>0</v>
      </c>
      <c r="D16" s="27">
        <v>0</v>
      </c>
      <c r="E16" s="27">
        <f t="shared" si="0"/>
        <v>0</v>
      </c>
    </row>
    <row r="17" spans="1:5" ht="27.75" customHeight="1">
      <c r="A17" s="26"/>
      <c r="B17" s="27"/>
      <c r="C17" s="27"/>
      <c r="D17" s="27"/>
      <c r="E17" s="27"/>
    </row>
    <row r="18" spans="1:7" ht="27.75" customHeight="1">
      <c r="A18" s="28" t="s">
        <v>111</v>
      </c>
      <c r="B18" s="29">
        <f>SUM(B20:B25)</f>
        <v>237774</v>
      </c>
      <c r="C18" s="29">
        <f>SUM(C20:C25)</f>
        <v>6510</v>
      </c>
      <c r="D18" s="29">
        <f>SUM(D20:D25)</f>
        <v>38534</v>
      </c>
      <c r="E18" s="140">
        <f t="shared" si="0"/>
        <v>205750</v>
      </c>
      <c r="G18" s="3"/>
    </row>
    <row r="19" spans="1:5" ht="27.75" customHeight="1">
      <c r="A19" s="26"/>
      <c r="B19" s="27"/>
      <c r="C19" s="27"/>
      <c r="D19" s="27"/>
      <c r="E19" s="27"/>
    </row>
    <row r="20" spans="1:5" ht="27.75" customHeight="1">
      <c r="A20" s="26" t="s">
        <v>112</v>
      </c>
      <c r="B20" s="27">
        <v>5956</v>
      </c>
      <c r="C20" s="27"/>
      <c r="D20" s="27">
        <v>408</v>
      </c>
      <c r="E20" s="27">
        <f t="shared" si="0"/>
        <v>5548</v>
      </c>
    </row>
    <row r="21" spans="1:5" ht="27.75" customHeight="1">
      <c r="A21" s="30" t="s">
        <v>116</v>
      </c>
      <c r="B21" s="27">
        <v>193803</v>
      </c>
      <c r="C21" s="27">
        <v>0</v>
      </c>
      <c r="D21" s="27">
        <v>38126</v>
      </c>
      <c r="E21" s="27">
        <f t="shared" si="0"/>
        <v>155677</v>
      </c>
    </row>
    <row r="22" spans="1:5" ht="27.75" customHeight="1">
      <c r="A22" s="30" t="s">
        <v>117</v>
      </c>
      <c r="B22" s="27">
        <v>36430</v>
      </c>
      <c r="C22" s="27">
        <v>4728</v>
      </c>
      <c r="D22" s="27">
        <v>0</v>
      </c>
      <c r="E22" s="27">
        <f t="shared" si="0"/>
        <v>41158</v>
      </c>
    </row>
    <row r="23" spans="1:5" ht="27.75" customHeight="1">
      <c r="A23" s="26" t="s">
        <v>113</v>
      </c>
      <c r="B23" s="27">
        <v>1585</v>
      </c>
      <c r="C23" s="27">
        <v>1782</v>
      </c>
      <c r="D23" s="27">
        <v>0</v>
      </c>
      <c r="E23" s="27">
        <f t="shared" si="0"/>
        <v>3367</v>
      </c>
    </row>
    <row r="24" spans="1:5" ht="27.75" customHeight="1">
      <c r="A24" s="26" t="s">
        <v>114</v>
      </c>
      <c r="B24" s="27">
        <v>0</v>
      </c>
      <c r="C24" s="27">
        <v>0</v>
      </c>
      <c r="D24" s="27">
        <v>0</v>
      </c>
      <c r="E24" s="27">
        <f t="shared" si="0"/>
        <v>0</v>
      </c>
    </row>
    <row r="25" spans="1:5" ht="27.75" customHeight="1">
      <c r="A25" s="26" t="s">
        <v>115</v>
      </c>
      <c r="B25" s="27">
        <v>0</v>
      </c>
      <c r="C25" s="27">
        <v>0</v>
      </c>
      <c r="D25" s="27">
        <v>0</v>
      </c>
      <c r="E25" s="27">
        <f t="shared" si="0"/>
        <v>0</v>
      </c>
    </row>
    <row r="26" ht="19.5" customHeight="1"/>
  </sheetData>
  <sheetProtection/>
  <mergeCells count="2">
    <mergeCell ref="A3:E3"/>
    <mergeCell ref="D5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8">
      <selection activeCell="H35" sqref="H35"/>
    </sheetView>
  </sheetViews>
  <sheetFormatPr defaultColWidth="9.00390625" defaultRowHeight="12.75"/>
  <cols>
    <col min="1" max="1" width="46.625" style="0" customWidth="1"/>
    <col min="2" max="2" width="8.00390625" style="0" customWidth="1"/>
    <col min="3" max="3" width="14.375" style="0" customWidth="1"/>
    <col min="4" max="4" width="15.375" style="0" customWidth="1"/>
  </cols>
  <sheetData>
    <row r="1" ht="12.75">
      <c r="D1" s="22" t="s">
        <v>270</v>
      </c>
    </row>
    <row r="3" spans="1:4" ht="15.75">
      <c r="A3" s="163" t="s">
        <v>176</v>
      </c>
      <c r="B3" s="164"/>
      <c r="C3" s="164"/>
      <c r="D3" s="164"/>
    </row>
    <row r="4" spans="1:4" ht="23.25" customHeight="1">
      <c r="A4" s="163" t="s">
        <v>342</v>
      </c>
      <c r="B4" s="164"/>
      <c r="C4" s="164"/>
      <c r="D4" s="164"/>
    </row>
    <row r="5" ht="15.75">
      <c r="D5" s="37" t="s">
        <v>96</v>
      </c>
    </row>
    <row r="6" spans="1:4" ht="25.5" customHeight="1">
      <c r="A6" s="53" t="s">
        <v>119</v>
      </c>
      <c r="B6" s="40" t="s">
        <v>177</v>
      </c>
      <c r="C6" s="40" t="s">
        <v>310</v>
      </c>
      <c r="D6" s="40" t="s">
        <v>336</v>
      </c>
    </row>
    <row r="7" spans="1:4" ht="12.75" customHeight="1">
      <c r="A7" s="240" t="s">
        <v>178</v>
      </c>
      <c r="B7" s="242"/>
      <c r="C7" s="244">
        <f>SUM(C9:C22)</f>
        <v>-49546</v>
      </c>
      <c r="D7" s="246">
        <f>SUM(D9:D22)</f>
        <v>50144</v>
      </c>
    </row>
    <row r="8" spans="1:4" ht="22.5" customHeight="1">
      <c r="A8" s="241"/>
      <c r="B8" s="243"/>
      <c r="C8" s="245"/>
      <c r="D8" s="247"/>
    </row>
    <row r="9" spans="1:4" ht="15.75">
      <c r="A9" s="54" t="s">
        <v>179</v>
      </c>
      <c r="B9" s="55" t="s">
        <v>177</v>
      </c>
      <c r="C9" s="63">
        <v>11391</v>
      </c>
      <c r="D9" s="71">
        <v>14770</v>
      </c>
    </row>
    <row r="10" spans="1:4" ht="15.75">
      <c r="A10" s="54" t="s">
        <v>180</v>
      </c>
      <c r="B10" s="56" t="s">
        <v>181</v>
      </c>
      <c r="C10" s="63">
        <v>59023</v>
      </c>
      <c r="D10" s="71">
        <v>68783</v>
      </c>
    </row>
    <row r="11" spans="1:4" ht="15.75">
      <c r="A11" s="54" t="s">
        <v>182</v>
      </c>
      <c r="B11" s="56" t="s">
        <v>181</v>
      </c>
      <c r="C11" s="63">
        <v>4845</v>
      </c>
      <c r="D11" s="71">
        <v>15372</v>
      </c>
    </row>
    <row r="12" spans="1:4" ht="19.5" customHeight="1">
      <c r="A12" s="54" t="s">
        <v>183</v>
      </c>
      <c r="B12" s="55" t="s">
        <v>177</v>
      </c>
      <c r="C12" s="63">
        <v>15000</v>
      </c>
      <c r="D12" s="71">
        <v>20000</v>
      </c>
    </row>
    <row r="13" spans="1:4" ht="22.5" customHeight="1">
      <c r="A13" s="54" t="s">
        <v>184</v>
      </c>
      <c r="B13" s="55" t="s">
        <v>177</v>
      </c>
      <c r="C13" s="63">
        <v>84</v>
      </c>
      <c r="D13" s="71">
        <v>389</v>
      </c>
    </row>
    <row r="14" spans="1:4" ht="15.75">
      <c r="A14" s="54" t="s">
        <v>185</v>
      </c>
      <c r="B14" s="55" t="s">
        <v>177</v>
      </c>
      <c r="C14" s="63">
        <v>219072</v>
      </c>
      <c r="D14" s="71">
        <v>-203840</v>
      </c>
    </row>
    <row r="15" spans="1:4" ht="15.75">
      <c r="A15" s="54" t="s">
        <v>186</v>
      </c>
      <c r="B15" s="55" t="s">
        <v>177</v>
      </c>
      <c r="C15" s="63">
        <v>4032</v>
      </c>
      <c r="D15" s="71">
        <v>43144</v>
      </c>
    </row>
    <row r="16" spans="1:4" ht="22.5" customHeight="1">
      <c r="A16" s="54" t="s">
        <v>187</v>
      </c>
      <c r="B16" s="55" t="s">
        <v>177</v>
      </c>
      <c r="C16" s="63">
        <v>-28474</v>
      </c>
      <c r="D16" s="71">
        <v>-6138</v>
      </c>
    </row>
    <row r="17" spans="1:4" ht="15.75">
      <c r="A17" s="54" t="s">
        <v>188</v>
      </c>
      <c r="B17" s="55" t="s">
        <v>177</v>
      </c>
      <c r="C17" s="63">
        <v>-241216</v>
      </c>
      <c r="D17" s="71">
        <v>58126</v>
      </c>
    </row>
    <row r="18" spans="1:4" ht="14.25" customHeight="1">
      <c r="A18" s="248" t="s">
        <v>189</v>
      </c>
      <c r="B18" s="249" t="s">
        <v>177</v>
      </c>
      <c r="C18" s="236">
        <v>-75320</v>
      </c>
      <c r="D18" s="184">
        <v>72804</v>
      </c>
    </row>
    <row r="19" spans="1:4" ht="15.75" customHeight="1">
      <c r="A19" s="170"/>
      <c r="B19" s="250"/>
      <c r="C19" s="237"/>
      <c r="D19" s="185"/>
    </row>
    <row r="20" spans="1:4" ht="18.75" customHeight="1">
      <c r="A20" s="54" t="s">
        <v>190</v>
      </c>
      <c r="B20" s="55" t="s">
        <v>177</v>
      </c>
      <c r="C20" s="63">
        <v>-9014</v>
      </c>
      <c r="D20" s="71">
        <v>-22113</v>
      </c>
    </row>
    <row r="21" spans="1:4" ht="15.75">
      <c r="A21" s="57" t="s">
        <v>191</v>
      </c>
      <c r="B21" s="58" t="s">
        <v>39</v>
      </c>
      <c r="C21" s="64">
        <v>-8969</v>
      </c>
      <c r="D21" s="78">
        <v>-11153</v>
      </c>
    </row>
    <row r="22" spans="1:4" ht="16.5" thickBot="1">
      <c r="A22" s="59" t="s">
        <v>192</v>
      </c>
      <c r="B22" s="60" t="s">
        <v>39</v>
      </c>
      <c r="C22" s="65"/>
      <c r="D22" s="125"/>
    </row>
    <row r="23" spans="1:4" ht="13.5" customHeight="1" thickTop="1">
      <c r="A23" s="251" t="s">
        <v>193</v>
      </c>
      <c r="B23" s="252" t="s">
        <v>39</v>
      </c>
      <c r="C23" s="253">
        <f>SUM(C25:C27)</f>
        <v>-48458</v>
      </c>
      <c r="D23" s="254">
        <f>SUM(D25:D27)</f>
        <v>-20505</v>
      </c>
    </row>
    <row r="24" spans="1:4" ht="16.5" customHeight="1">
      <c r="A24" s="241"/>
      <c r="B24" s="250"/>
      <c r="C24" s="245"/>
      <c r="D24" s="247"/>
    </row>
    <row r="25" spans="1:4" ht="24" customHeight="1">
      <c r="A25" s="54" t="s">
        <v>194</v>
      </c>
      <c r="B25" s="56" t="s">
        <v>39</v>
      </c>
      <c r="C25" s="46">
        <v>-49308</v>
      </c>
      <c r="D25" s="71">
        <v>-21085</v>
      </c>
    </row>
    <row r="26" spans="1:4" ht="21" customHeight="1">
      <c r="A26" s="57" t="s">
        <v>195</v>
      </c>
      <c r="B26" s="58" t="s">
        <v>181</v>
      </c>
      <c r="C26" s="62">
        <v>850</v>
      </c>
      <c r="D26" s="78">
        <v>580</v>
      </c>
    </row>
    <row r="27" spans="1:4" ht="16.5" thickBot="1">
      <c r="A27" s="59" t="s">
        <v>196</v>
      </c>
      <c r="B27" s="60" t="s">
        <v>181</v>
      </c>
      <c r="C27" s="61"/>
      <c r="D27" s="125"/>
    </row>
    <row r="28" spans="1:4" ht="13.5" customHeight="1" thickTop="1">
      <c r="A28" s="251" t="s">
        <v>197</v>
      </c>
      <c r="B28" s="255"/>
      <c r="C28" s="253">
        <f>SUM(C30:C44)</f>
        <v>33440</v>
      </c>
      <c r="D28" s="254">
        <f>SUM(D30:D44)</f>
        <v>12572</v>
      </c>
    </row>
    <row r="29" spans="1:4" ht="15" customHeight="1">
      <c r="A29" s="241"/>
      <c r="B29" s="243"/>
      <c r="C29" s="245"/>
      <c r="D29" s="247"/>
    </row>
    <row r="30" spans="1:4" ht="15.75">
      <c r="A30" s="54" t="s">
        <v>198</v>
      </c>
      <c r="B30" s="56" t="s">
        <v>181</v>
      </c>
      <c r="C30" s="71">
        <v>0</v>
      </c>
      <c r="D30" s="71">
        <v>0</v>
      </c>
    </row>
    <row r="31" spans="1:4" ht="15.75">
      <c r="A31" s="54" t="s">
        <v>199</v>
      </c>
      <c r="B31" s="56" t="s">
        <v>181</v>
      </c>
      <c r="C31" s="71"/>
      <c r="D31" s="71"/>
    </row>
    <row r="32" spans="1:4" ht="15.75">
      <c r="A32" s="54" t="s">
        <v>200</v>
      </c>
      <c r="B32" s="56" t="s">
        <v>181</v>
      </c>
      <c r="C32" s="63">
        <v>133313</v>
      </c>
      <c r="D32" s="71">
        <v>142176</v>
      </c>
    </row>
    <row r="33" spans="1:4" ht="12.75" customHeight="1">
      <c r="A33" s="248" t="s">
        <v>201</v>
      </c>
      <c r="B33" s="242" t="s">
        <v>181</v>
      </c>
      <c r="C33" s="231"/>
      <c r="D33" s="184"/>
    </row>
    <row r="34" spans="1:4" ht="18" customHeight="1">
      <c r="A34" s="170"/>
      <c r="B34" s="243"/>
      <c r="C34" s="232"/>
      <c r="D34" s="185"/>
    </row>
    <row r="35" spans="1:4" ht="17.25" customHeight="1">
      <c r="A35" s="54" t="s">
        <v>202</v>
      </c>
      <c r="B35" s="56" t="s">
        <v>181</v>
      </c>
      <c r="C35" s="63">
        <v>478</v>
      </c>
      <c r="D35" s="71"/>
    </row>
    <row r="36" spans="1:4" ht="20.25" customHeight="1">
      <c r="A36" s="54" t="s">
        <v>203</v>
      </c>
      <c r="B36" s="56" t="s">
        <v>39</v>
      </c>
      <c r="C36" s="45"/>
      <c r="D36" s="71"/>
    </row>
    <row r="37" spans="1:4" ht="12.75" customHeight="1">
      <c r="A37" s="248" t="s">
        <v>204</v>
      </c>
      <c r="B37" s="249" t="s">
        <v>39</v>
      </c>
      <c r="C37" s="184"/>
      <c r="D37" s="184"/>
    </row>
    <row r="38" spans="1:4" ht="17.25" customHeight="1">
      <c r="A38" s="170"/>
      <c r="B38" s="250"/>
      <c r="C38" s="185"/>
      <c r="D38" s="185"/>
    </row>
    <row r="39" spans="1:4" ht="21" customHeight="1">
      <c r="A39" s="54" t="s">
        <v>205</v>
      </c>
      <c r="B39" s="55" t="s">
        <v>39</v>
      </c>
      <c r="C39" s="71">
        <v>-100617</v>
      </c>
      <c r="D39" s="71">
        <v>-130511</v>
      </c>
    </row>
    <row r="40" spans="1:4" ht="12.75" customHeight="1">
      <c r="A40" s="248" t="s">
        <v>206</v>
      </c>
      <c r="B40" s="249" t="s">
        <v>39</v>
      </c>
      <c r="C40" s="184"/>
      <c r="D40" s="184"/>
    </row>
    <row r="41" spans="1:4" ht="17.25" customHeight="1">
      <c r="A41" s="170"/>
      <c r="B41" s="250"/>
      <c r="C41" s="185"/>
      <c r="D41" s="185"/>
    </row>
    <row r="42" spans="1:4" ht="21.75" customHeight="1">
      <c r="A42" s="54" t="s">
        <v>207</v>
      </c>
      <c r="B42" s="55" t="s">
        <v>39</v>
      </c>
      <c r="C42" s="71">
        <v>-2708</v>
      </c>
      <c r="D42" s="71">
        <v>-928</v>
      </c>
    </row>
    <row r="43" spans="1:4" ht="12.75" customHeight="1">
      <c r="A43" s="248" t="s">
        <v>208</v>
      </c>
      <c r="B43" s="249" t="s">
        <v>177</v>
      </c>
      <c r="C43" s="184">
        <v>2974</v>
      </c>
      <c r="D43" s="184">
        <v>1835</v>
      </c>
    </row>
    <row r="44" spans="1:4" ht="19.5" customHeight="1">
      <c r="A44" s="170"/>
      <c r="B44" s="250"/>
      <c r="C44" s="185"/>
      <c r="D44" s="185"/>
    </row>
    <row r="45" spans="1:4" ht="16.5" customHeight="1">
      <c r="A45" s="43" t="s">
        <v>209</v>
      </c>
      <c r="B45" s="249" t="s">
        <v>177</v>
      </c>
      <c r="C45" s="244">
        <f>SUM(C7,C23,C28)</f>
        <v>-64564</v>
      </c>
      <c r="D45" s="246">
        <f>SUM(D7,D23,D28)</f>
        <v>42211</v>
      </c>
    </row>
    <row r="46" spans="1:4" ht="17.25" customHeight="1">
      <c r="A46" s="44" t="s">
        <v>210</v>
      </c>
      <c r="B46" s="250"/>
      <c r="C46" s="245"/>
      <c r="D46" s="247"/>
    </row>
  </sheetData>
  <sheetProtection/>
  <mergeCells count="37">
    <mergeCell ref="B45:B46"/>
    <mergeCell ref="C45:C46"/>
    <mergeCell ref="D45:D46"/>
    <mergeCell ref="A43:A44"/>
    <mergeCell ref="B43:B44"/>
    <mergeCell ref="C43:C44"/>
    <mergeCell ref="D43:D44"/>
    <mergeCell ref="A37:A38"/>
    <mergeCell ref="B37:B38"/>
    <mergeCell ref="C37:C38"/>
    <mergeCell ref="D37:D38"/>
    <mergeCell ref="A40:A41"/>
    <mergeCell ref="B40:B41"/>
    <mergeCell ref="C40:C41"/>
    <mergeCell ref="D40:D41"/>
    <mergeCell ref="A28:A29"/>
    <mergeCell ref="B28:B29"/>
    <mergeCell ref="C28:C29"/>
    <mergeCell ref="D28:D29"/>
    <mergeCell ref="A33:A34"/>
    <mergeCell ref="B33:B34"/>
    <mergeCell ref="C33:C34"/>
    <mergeCell ref="D33:D34"/>
    <mergeCell ref="A18:A19"/>
    <mergeCell ref="B18:B19"/>
    <mergeCell ref="C18:C19"/>
    <mergeCell ref="D18:D19"/>
    <mergeCell ref="A23:A24"/>
    <mergeCell ref="B23:B24"/>
    <mergeCell ref="C23:C24"/>
    <mergeCell ref="D23:D24"/>
    <mergeCell ref="A4:D4"/>
    <mergeCell ref="A3:D3"/>
    <mergeCell ref="A7:A8"/>
    <mergeCell ref="B7:B8"/>
    <mergeCell ref="C7:C8"/>
    <mergeCell ref="D7:D8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2" width="22.375" style="0" customWidth="1"/>
    <col min="3" max="3" width="14.375" style="0" customWidth="1"/>
    <col min="4" max="4" width="13.875" style="0" customWidth="1"/>
  </cols>
  <sheetData>
    <row r="1" ht="12.75">
      <c r="D1" s="22" t="s">
        <v>40</v>
      </c>
    </row>
    <row r="3" spans="1:4" ht="15.75">
      <c r="A3" s="209" t="s">
        <v>98</v>
      </c>
      <c r="B3" s="164"/>
      <c r="C3" s="164"/>
      <c r="D3" s="164"/>
    </row>
    <row r="4" ht="18">
      <c r="A4" s="6"/>
    </row>
    <row r="5" ht="18">
      <c r="A5" s="6"/>
    </row>
    <row r="6" spans="1:4" ht="33" customHeight="1">
      <c r="A6" s="259" t="s">
        <v>0</v>
      </c>
      <c r="B6" s="259" t="s">
        <v>14</v>
      </c>
      <c r="C6" s="259" t="s">
        <v>15</v>
      </c>
      <c r="D6" s="259"/>
    </row>
    <row r="7" spans="1:4" ht="45.75" customHeight="1">
      <c r="A7" s="259"/>
      <c r="B7" s="259"/>
      <c r="C7" s="11" t="s">
        <v>312</v>
      </c>
      <c r="D7" s="11" t="s">
        <v>337</v>
      </c>
    </row>
    <row r="8" spans="1:4" ht="24.75" customHeight="1">
      <c r="A8" s="261" t="s">
        <v>18</v>
      </c>
      <c r="B8" s="9" t="s">
        <v>16</v>
      </c>
      <c r="C8" s="256">
        <v>19.6</v>
      </c>
      <c r="D8" s="256">
        <v>18.4</v>
      </c>
    </row>
    <row r="9" spans="1:4" ht="24.75" customHeight="1">
      <c r="A9" s="262"/>
      <c r="B9" s="7" t="s">
        <v>17</v>
      </c>
      <c r="C9" s="257"/>
      <c r="D9" s="257"/>
    </row>
    <row r="10" spans="1:4" ht="24.75" customHeight="1">
      <c r="A10" s="261" t="s">
        <v>19</v>
      </c>
      <c r="B10" s="9" t="s">
        <v>20</v>
      </c>
      <c r="C10" s="264">
        <v>78.3</v>
      </c>
      <c r="D10" s="264">
        <v>77</v>
      </c>
    </row>
    <row r="11" spans="1:4" ht="24.75" customHeight="1">
      <c r="A11" s="262"/>
      <c r="B11" s="7" t="s">
        <v>17</v>
      </c>
      <c r="C11" s="265"/>
      <c r="D11" s="265"/>
    </row>
    <row r="12" spans="1:4" ht="24.75" customHeight="1">
      <c r="A12" s="263" t="s">
        <v>21</v>
      </c>
      <c r="B12" s="10" t="s">
        <v>27</v>
      </c>
      <c r="C12" s="260">
        <v>22</v>
      </c>
      <c r="D12" s="260">
        <v>24.2</v>
      </c>
    </row>
    <row r="13" spans="1:4" ht="24.75" customHeight="1">
      <c r="A13" s="263"/>
      <c r="B13" s="8" t="s">
        <v>28</v>
      </c>
      <c r="C13" s="260"/>
      <c r="D13" s="260"/>
    </row>
    <row r="14" spans="1:4" ht="24.75" customHeight="1">
      <c r="A14" s="261" t="s">
        <v>22</v>
      </c>
      <c r="B14" s="9" t="s">
        <v>29</v>
      </c>
      <c r="C14" s="256">
        <v>325.8</v>
      </c>
      <c r="D14" s="256">
        <v>279.9</v>
      </c>
    </row>
    <row r="15" spans="1:4" ht="24.75" customHeight="1">
      <c r="A15" s="262"/>
      <c r="B15" s="7" t="s">
        <v>27</v>
      </c>
      <c r="C15" s="257"/>
      <c r="D15" s="257"/>
    </row>
    <row r="16" spans="1:4" ht="24.75" customHeight="1">
      <c r="A16" s="263" t="s">
        <v>23</v>
      </c>
      <c r="B16" s="10" t="s">
        <v>30</v>
      </c>
      <c r="C16" s="256">
        <v>107.4</v>
      </c>
      <c r="D16" s="256">
        <v>111.5</v>
      </c>
    </row>
    <row r="17" spans="1:4" ht="24.75" customHeight="1">
      <c r="A17" s="263"/>
      <c r="B17" s="8" t="s">
        <v>31</v>
      </c>
      <c r="C17" s="257"/>
      <c r="D17" s="257"/>
    </row>
    <row r="18" spans="1:4" ht="24.75" customHeight="1">
      <c r="A18" s="266" t="s">
        <v>24</v>
      </c>
      <c r="B18" s="9" t="s">
        <v>32</v>
      </c>
      <c r="C18" s="256">
        <v>0.5</v>
      </c>
      <c r="D18" s="256">
        <v>0.6</v>
      </c>
    </row>
    <row r="19" spans="1:4" ht="24.75" customHeight="1">
      <c r="A19" s="262"/>
      <c r="B19" s="7" t="s">
        <v>33</v>
      </c>
      <c r="C19" s="257"/>
      <c r="D19" s="257"/>
    </row>
    <row r="20" spans="1:4" ht="24.75" customHeight="1">
      <c r="A20" s="267" t="s">
        <v>25</v>
      </c>
      <c r="B20" s="10" t="s">
        <v>32</v>
      </c>
      <c r="C20" s="258">
        <v>0.94</v>
      </c>
      <c r="D20" s="258">
        <v>1.32</v>
      </c>
    </row>
    <row r="21" spans="1:4" ht="24.75" customHeight="1">
      <c r="A21" s="263"/>
      <c r="B21" s="8" t="s">
        <v>17</v>
      </c>
      <c r="C21" s="258"/>
      <c r="D21" s="258"/>
    </row>
    <row r="22" spans="1:4" ht="24.75" customHeight="1">
      <c r="A22" s="266" t="s">
        <v>26</v>
      </c>
      <c r="B22" s="9" t="s">
        <v>32</v>
      </c>
      <c r="C22" s="256">
        <v>4.3</v>
      </c>
      <c r="D22" s="256">
        <v>5.5</v>
      </c>
    </row>
    <row r="23" spans="1:4" ht="24.75" customHeight="1">
      <c r="A23" s="262"/>
      <c r="B23" s="7" t="s">
        <v>27</v>
      </c>
      <c r="C23" s="257"/>
      <c r="D23" s="257"/>
    </row>
  </sheetData>
  <sheetProtection/>
  <mergeCells count="28">
    <mergeCell ref="A3:D3"/>
    <mergeCell ref="D14:D15"/>
    <mergeCell ref="D20:D21"/>
    <mergeCell ref="D22:D23"/>
    <mergeCell ref="D16:D17"/>
    <mergeCell ref="D18:D19"/>
    <mergeCell ref="A18:A19"/>
    <mergeCell ref="A22:A23"/>
    <mergeCell ref="A20:A21"/>
    <mergeCell ref="A14:A15"/>
    <mergeCell ref="B6:B7"/>
    <mergeCell ref="A6:A7"/>
    <mergeCell ref="C8:C9"/>
    <mergeCell ref="A8:A9"/>
    <mergeCell ref="D8:D9"/>
    <mergeCell ref="A16:A17"/>
    <mergeCell ref="C10:C11"/>
    <mergeCell ref="D10:D11"/>
    <mergeCell ref="A10:A11"/>
    <mergeCell ref="A12:A13"/>
    <mergeCell ref="C18:C19"/>
    <mergeCell ref="C16:C17"/>
    <mergeCell ref="C22:C23"/>
    <mergeCell ref="C14:C15"/>
    <mergeCell ref="C20:C21"/>
    <mergeCell ref="C6:D6"/>
    <mergeCell ref="C12:C13"/>
    <mergeCell ref="D12:D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C35" sqref="C35"/>
    </sheetView>
  </sheetViews>
  <sheetFormatPr defaultColWidth="8.875" defaultRowHeight="12.75"/>
  <cols>
    <col min="1" max="1" width="39.00390625" style="110" customWidth="1"/>
    <col min="2" max="3" width="12.625" style="110" customWidth="1"/>
    <col min="4" max="4" width="14.625" style="110" customWidth="1"/>
    <col min="5" max="5" width="14.125" style="110" customWidth="1"/>
    <col min="6" max="6" width="11.125" style="110" bestFit="1" customWidth="1"/>
    <col min="7" max="7" width="11.875" style="110" bestFit="1" customWidth="1"/>
    <col min="8" max="16384" width="8.875" style="110" customWidth="1"/>
  </cols>
  <sheetData>
    <row r="1" spans="4:5" ht="15">
      <c r="D1" s="268" t="s">
        <v>271</v>
      </c>
      <c r="E1" s="269"/>
    </row>
    <row r="3" spans="1:5" ht="15">
      <c r="A3" s="270" t="s">
        <v>95</v>
      </c>
      <c r="B3" s="271"/>
      <c r="C3" s="271"/>
      <c r="D3" s="271"/>
      <c r="E3" s="271"/>
    </row>
    <row r="4" ht="15">
      <c r="A4" s="111"/>
    </row>
    <row r="5" spans="1:5" ht="15">
      <c r="A5" s="111"/>
      <c r="D5" s="268" t="s">
        <v>96</v>
      </c>
      <c r="E5" s="269"/>
    </row>
    <row r="7" spans="1:5" ht="21.75" customHeight="1">
      <c r="A7" s="272" t="s">
        <v>0</v>
      </c>
      <c r="B7" s="273" t="s">
        <v>312</v>
      </c>
      <c r="C7" s="273" t="s">
        <v>338</v>
      </c>
      <c r="D7" s="272" t="s">
        <v>34</v>
      </c>
      <c r="E7" s="272"/>
    </row>
    <row r="8" spans="1:5" ht="29.25" customHeight="1">
      <c r="A8" s="272"/>
      <c r="B8" s="272"/>
      <c r="C8" s="272"/>
      <c r="D8" s="112" t="s">
        <v>35</v>
      </c>
      <c r="E8" s="113" t="s">
        <v>36</v>
      </c>
    </row>
    <row r="9" spans="1:5" ht="18" customHeight="1">
      <c r="A9" s="114" t="s">
        <v>37</v>
      </c>
      <c r="B9" s="115"/>
      <c r="C9" s="115"/>
      <c r="D9" s="115"/>
      <c r="E9" s="115"/>
    </row>
    <row r="10" spans="1:7" ht="18" customHeight="1">
      <c r="A10" s="116" t="s">
        <v>38</v>
      </c>
      <c r="B10" s="115">
        <v>2414721</v>
      </c>
      <c r="C10" s="115">
        <v>2415848</v>
      </c>
      <c r="D10" s="115">
        <f>SUM(C10-B10)</f>
        <v>1127</v>
      </c>
      <c r="E10" s="115"/>
      <c r="F10" s="117"/>
      <c r="G10" s="117"/>
    </row>
    <row r="11" spans="1:7" ht="18" customHeight="1">
      <c r="A11" s="116" t="s">
        <v>41</v>
      </c>
      <c r="B11" s="118"/>
      <c r="C11" s="118"/>
      <c r="D11" s="115"/>
      <c r="E11" s="115"/>
      <c r="F11" s="117"/>
      <c r="G11" s="117"/>
    </row>
    <row r="12" spans="1:7" ht="18" customHeight="1">
      <c r="A12" s="116" t="s">
        <v>97</v>
      </c>
      <c r="B12" s="115">
        <f>SUM(B10:B11)</f>
        <v>2414721</v>
      </c>
      <c r="C12" s="115">
        <f>SUM(C10:C11)</f>
        <v>2415848</v>
      </c>
      <c r="D12" s="115">
        <f aca="true" t="shared" si="0" ref="D12:D17">SUM(C12-B12)</f>
        <v>1127</v>
      </c>
      <c r="E12" s="115"/>
      <c r="F12" s="117"/>
      <c r="G12" s="117"/>
    </row>
    <row r="13" spans="1:7" ht="18" customHeight="1">
      <c r="A13" s="116" t="s">
        <v>42</v>
      </c>
      <c r="B13" s="115">
        <v>59517</v>
      </c>
      <c r="C13" s="115">
        <v>90840</v>
      </c>
      <c r="D13" s="115">
        <f t="shared" si="0"/>
        <v>31323</v>
      </c>
      <c r="E13" s="115"/>
      <c r="F13" s="117"/>
      <c r="G13" s="117"/>
    </row>
    <row r="14" spans="1:7" ht="18" customHeight="1">
      <c r="A14" s="116" t="s">
        <v>43</v>
      </c>
      <c r="B14" s="115">
        <f>SUM(B12:B13)</f>
        <v>2474238</v>
      </c>
      <c r="C14" s="115">
        <f>SUM(C12:C13)</f>
        <v>2506688</v>
      </c>
      <c r="D14" s="115">
        <f t="shared" si="0"/>
        <v>32450</v>
      </c>
      <c r="E14" s="119"/>
      <c r="F14" s="117"/>
      <c r="G14" s="117"/>
    </row>
    <row r="15" spans="1:7" ht="18" customHeight="1">
      <c r="A15" s="116" t="s">
        <v>44</v>
      </c>
      <c r="B15" s="115">
        <v>116</v>
      </c>
      <c r="C15" s="115">
        <v>82</v>
      </c>
      <c r="D15" s="115"/>
      <c r="E15" s="115">
        <v>34</v>
      </c>
      <c r="F15" s="117"/>
      <c r="G15" s="117"/>
    </row>
    <row r="16" spans="1:7" ht="18" customHeight="1">
      <c r="A16" s="116" t="s">
        <v>45</v>
      </c>
      <c r="B16" s="115">
        <v>478</v>
      </c>
      <c r="C16" s="115">
        <v>44</v>
      </c>
      <c r="D16" s="115"/>
      <c r="E16" s="115">
        <v>433</v>
      </c>
      <c r="F16" s="117"/>
      <c r="G16" s="117"/>
    </row>
    <row r="17" spans="1:7" ht="18" customHeight="1">
      <c r="A17" s="116" t="s">
        <v>67</v>
      </c>
      <c r="B17" s="115">
        <f>SUM(B14:B16)</f>
        <v>2474832</v>
      </c>
      <c r="C17" s="115">
        <f>SUM(C14:C16)</f>
        <v>2506814</v>
      </c>
      <c r="D17" s="115">
        <f t="shared" si="0"/>
        <v>31982</v>
      </c>
      <c r="E17" s="115"/>
      <c r="F17" s="117"/>
      <c r="G17" s="117"/>
    </row>
    <row r="18" spans="1:7" ht="18" customHeight="1">
      <c r="A18" s="114" t="s">
        <v>46</v>
      </c>
      <c r="B18" s="115"/>
      <c r="C18" s="115"/>
      <c r="D18" s="115"/>
      <c r="E18" s="115"/>
      <c r="F18" s="117"/>
      <c r="G18" s="117"/>
    </row>
    <row r="19" spans="1:7" ht="18" customHeight="1">
      <c r="A19" s="116" t="s">
        <v>47</v>
      </c>
      <c r="B19" s="115">
        <v>1525019</v>
      </c>
      <c r="C19" s="115">
        <v>1418891</v>
      </c>
      <c r="D19" s="119">
        <v>106128</v>
      </c>
      <c r="E19" s="115"/>
      <c r="F19" s="117"/>
      <c r="G19" s="117"/>
    </row>
    <row r="20" spans="1:7" ht="18" customHeight="1">
      <c r="A20" s="116" t="s">
        <v>49</v>
      </c>
      <c r="B20" s="115">
        <v>124</v>
      </c>
      <c r="C20" s="115">
        <v>1128</v>
      </c>
      <c r="D20" s="119">
        <f>SUM(C20-B20)</f>
        <v>1004</v>
      </c>
      <c r="E20" s="115"/>
      <c r="F20" s="117"/>
      <c r="G20" s="117"/>
    </row>
    <row r="21" spans="1:7" ht="18" customHeight="1">
      <c r="A21" s="116" t="s">
        <v>48</v>
      </c>
      <c r="B21" s="115">
        <v>41097</v>
      </c>
      <c r="C21" s="115">
        <v>2513</v>
      </c>
      <c r="D21" s="115"/>
      <c r="E21" s="115">
        <v>38584</v>
      </c>
      <c r="F21" s="117"/>
      <c r="G21" s="117"/>
    </row>
    <row r="22" spans="1:7" ht="18" customHeight="1">
      <c r="A22" s="116" t="s">
        <v>50</v>
      </c>
      <c r="B22" s="115">
        <f>SUM(B19:B21)</f>
        <v>1566240</v>
      </c>
      <c r="C22" s="115">
        <f>SUM(C19:C21)</f>
        <v>1422532</v>
      </c>
      <c r="D22" s="115">
        <f>SUM(B22)-C22</f>
        <v>143708</v>
      </c>
      <c r="E22" s="115"/>
      <c r="F22" s="117"/>
      <c r="G22" s="117"/>
    </row>
    <row r="23" spans="1:7" ht="18" customHeight="1">
      <c r="A23" s="116" t="s">
        <v>51</v>
      </c>
      <c r="B23" s="118">
        <v>72932</v>
      </c>
      <c r="C23" s="118">
        <v>122550</v>
      </c>
      <c r="D23" s="115"/>
      <c r="E23" s="115">
        <f>SUM(C23-B23)</f>
        <v>49618</v>
      </c>
      <c r="F23" s="117"/>
      <c r="G23" s="117"/>
    </row>
    <row r="24" spans="1:7" ht="18" customHeight="1">
      <c r="A24" s="116" t="s">
        <v>52</v>
      </c>
      <c r="B24" s="115">
        <v>548644</v>
      </c>
      <c r="C24" s="115">
        <v>616352</v>
      </c>
      <c r="D24" s="115"/>
      <c r="E24" s="115">
        <f>SUM(C24-B24)</f>
        <v>67708</v>
      </c>
      <c r="F24" s="117"/>
      <c r="G24" s="117"/>
    </row>
    <row r="25" spans="1:7" ht="18" customHeight="1">
      <c r="A25" s="116" t="s">
        <v>53</v>
      </c>
      <c r="B25" s="115">
        <v>7842</v>
      </c>
      <c r="C25" s="115">
        <v>3832</v>
      </c>
      <c r="D25" s="115">
        <f>SUM(B25-C25)</f>
        <v>4010</v>
      </c>
      <c r="E25" s="115"/>
      <c r="F25" s="117"/>
      <c r="G25" s="117"/>
    </row>
    <row r="26" spans="1:7" ht="18" customHeight="1">
      <c r="A26" s="116" t="s">
        <v>68</v>
      </c>
      <c r="B26" s="115">
        <f>SUM(B23:B25)</f>
        <v>629418</v>
      </c>
      <c r="C26" s="115">
        <f>SUM(C23:C25)</f>
        <v>742734</v>
      </c>
      <c r="D26" s="115"/>
      <c r="E26" s="115">
        <f>SUM(C26-B26)</f>
        <v>113316</v>
      </c>
      <c r="F26" s="117"/>
      <c r="G26" s="117"/>
    </row>
    <row r="27" spans="1:7" ht="18" customHeight="1">
      <c r="A27" s="116" t="s">
        <v>54</v>
      </c>
      <c r="B27" s="115">
        <v>262729</v>
      </c>
      <c r="C27" s="115">
        <v>320614</v>
      </c>
      <c r="D27" s="116"/>
      <c r="E27" s="115">
        <f>SUM(C27-B27)</f>
        <v>57885</v>
      </c>
      <c r="F27" s="117"/>
      <c r="G27" s="117"/>
    </row>
    <row r="28" spans="1:7" ht="18" customHeight="1">
      <c r="A28" s="116" t="s">
        <v>69</v>
      </c>
      <c r="B28" s="115">
        <f>SUM(B22,B26,B27)</f>
        <v>2458387</v>
      </c>
      <c r="C28" s="115">
        <f>SUM(C22,C26,C27)</f>
        <v>2485880</v>
      </c>
      <c r="D28" s="115"/>
      <c r="E28" s="115">
        <v>27493</v>
      </c>
      <c r="F28" s="117"/>
      <c r="G28" s="117"/>
    </row>
    <row r="29" spans="1:7" ht="18" customHeight="1">
      <c r="A29" s="116" t="s">
        <v>55</v>
      </c>
      <c r="B29" s="115">
        <v>2346</v>
      </c>
      <c r="C29" s="115">
        <v>5236</v>
      </c>
      <c r="D29" s="115"/>
      <c r="E29" s="115">
        <f>SUM(C29-B29)</f>
        <v>2890</v>
      </c>
      <c r="F29" s="117"/>
      <c r="G29" s="117"/>
    </row>
    <row r="30" spans="1:7" ht="18" customHeight="1">
      <c r="A30" s="116" t="s">
        <v>56</v>
      </c>
      <c r="B30" s="115">
        <v>2708</v>
      </c>
      <c r="C30" s="115">
        <v>928</v>
      </c>
      <c r="D30" s="115">
        <f>SUM(B30)-C30</f>
        <v>1780</v>
      </c>
      <c r="E30" s="115"/>
      <c r="F30" s="117"/>
      <c r="G30" s="117"/>
    </row>
    <row r="31" spans="1:7" ht="18" customHeight="1">
      <c r="A31" s="116" t="s">
        <v>57</v>
      </c>
      <c r="B31" s="115">
        <f>SUM(B28:B30)</f>
        <v>2463441</v>
      </c>
      <c r="C31" s="115">
        <f>SUM(C28:C30)</f>
        <v>2492044</v>
      </c>
      <c r="D31" s="115"/>
      <c r="E31" s="115">
        <v>28603</v>
      </c>
      <c r="F31" s="117"/>
      <c r="G31" s="117"/>
    </row>
    <row r="32" spans="1:7" ht="18" customHeight="1">
      <c r="A32" s="116"/>
      <c r="B32" s="115"/>
      <c r="C32" s="115"/>
      <c r="D32" s="115"/>
      <c r="E32" s="115"/>
      <c r="F32" s="117"/>
      <c r="G32" s="117"/>
    </row>
    <row r="33" spans="1:7" ht="18" customHeight="1">
      <c r="A33" s="114" t="s">
        <v>58</v>
      </c>
      <c r="B33" s="115"/>
      <c r="C33" s="115"/>
      <c r="D33" s="115"/>
      <c r="E33" s="115"/>
      <c r="F33" s="117"/>
      <c r="G33" s="117"/>
    </row>
    <row r="34" spans="1:7" ht="18" customHeight="1">
      <c r="A34" s="116" t="s">
        <v>65</v>
      </c>
      <c r="B34" s="121">
        <f aca="true" t="shared" si="1" ref="B34:C36">B14-B28</f>
        <v>15851</v>
      </c>
      <c r="C34" s="121">
        <f>C14-C28</f>
        <v>20808</v>
      </c>
      <c r="D34" s="115">
        <f>SUM(C34-B34)</f>
        <v>4957</v>
      </c>
      <c r="E34" s="115"/>
      <c r="F34" s="117"/>
      <c r="G34" s="117"/>
    </row>
    <row r="35" spans="1:7" ht="18" customHeight="1">
      <c r="A35" s="116" t="s">
        <v>64</v>
      </c>
      <c r="B35" s="121">
        <f t="shared" si="1"/>
        <v>-2230</v>
      </c>
      <c r="C35" s="121">
        <f t="shared" si="1"/>
        <v>-5154</v>
      </c>
      <c r="D35" s="115"/>
      <c r="E35" s="115">
        <f>SUM(C35-B35)</f>
        <v>-2924</v>
      </c>
      <c r="F35" s="117"/>
      <c r="G35" s="117"/>
    </row>
    <row r="36" spans="1:7" ht="18" customHeight="1">
      <c r="A36" s="116" t="s">
        <v>63</v>
      </c>
      <c r="B36" s="121">
        <f t="shared" si="1"/>
        <v>-2230</v>
      </c>
      <c r="C36" s="121">
        <f t="shared" si="1"/>
        <v>-884</v>
      </c>
      <c r="D36" s="115">
        <v>1346</v>
      </c>
      <c r="E36" s="115"/>
      <c r="F36" s="117"/>
      <c r="G36" s="117"/>
    </row>
    <row r="37" spans="1:7" ht="18" customHeight="1">
      <c r="A37" s="116" t="s">
        <v>62</v>
      </c>
      <c r="B37" s="121">
        <f>SUM(B34:B36)</f>
        <v>11391</v>
      </c>
      <c r="C37" s="121">
        <f>SUM(C34:C36)</f>
        <v>14770</v>
      </c>
      <c r="D37" s="115">
        <f>SUM(C37-B37)</f>
        <v>3379</v>
      </c>
      <c r="E37" s="115"/>
      <c r="F37" s="117"/>
      <c r="G37" s="117"/>
    </row>
    <row r="38" spans="1:7" ht="18" customHeight="1">
      <c r="A38" s="116" t="s">
        <v>59</v>
      </c>
      <c r="B38" s="122">
        <v>8969</v>
      </c>
      <c r="C38" s="122">
        <v>11153</v>
      </c>
      <c r="D38" s="115"/>
      <c r="E38" s="115">
        <f>SUM(C38-B38)</f>
        <v>2184</v>
      </c>
      <c r="F38" s="117"/>
      <c r="G38" s="117"/>
    </row>
    <row r="39" spans="1:7" ht="18" customHeight="1">
      <c r="A39" s="116" t="s">
        <v>60</v>
      </c>
      <c r="B39" s="123"/>
      <c r="C39" s="123"/>
      <c r="D39" s="115"/>
      <c r="E39" s="115">
        <f>SUM(C39-B39)</f>
        <v>0</v>
      </c>
      <c r="F39" s="117"/>
      <c r="G39" s="117"/>
    </row>
    <row r="40" spans="1:7" ht="18" customHeight="1">
      <c r="A40" s="116" t="s">
        <v>61</v>
      </c>
      <c r="B40" s="122">
        <f>B37-SUM(B38:B39)</f>
        <v>2422</v>
      </c>
      <c r="C40" s="122">
        <f>C37-SUM(C38:C39)</f>
        <v>3617</v>
      </c>
      <c r="D40" s="115">
        <f>C40-B40</f>
        <v>1195</v>
      </c>
      <c r="E40" s="115"/>
      <c r="F40" s="117"/>
      <c r="G40" s="117"/>
    </row>
  </sheetData>
  <sheetProtection/>
  <mergeCells count="7">
    <mergeCell ref="D1:E1"/>
    <mergeCell ref="A3:E3"/>
    <mergeCell ref="D7:E7"/>
    <mergeCell ref="A7:A8"/>
    <mergeCell ref="B7:B8"/>
    <mergeCell ref="C7:C8"/>
    <mergeCell ref="D5:E5"/>
  </mergeCells>
  <printOptions/>
  <pageMargins left="0.5905511811023623" right="0.1968503937007874" top="0.5905511811023623" bottom="0.984251968503937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3">
      <selection activeCell="G27" sqref="G27"/>
    </sheetView>
  </sheetViews>
  <sheetFormatPr defaultColWidth="9.00390625" defaultRowHeight="12.75"/>
  <cols>
    <col min="1" max="1" width="31.625" style="0" customWidth="1"/>
    <col min="2" max="2" width="14.125" style="0" customWidth="1"/>
    <col min="3" max="4" width="14.625" style="0" customWidth="1"/>
    <col min="5" max="5" width="15.375" style="0" customWidth="1"/>
  </cols>
  <sheetData>
    <row r="2" ht="12.75">
      <c r="E2" s="22" t="s">
        <v>66</v>
      </c>
    </row>
    <row r="4" spans="1:5" ht="25.5" customHeight="1">
      <c r="A4" s="209" t="s">
        <v>99</v>
      </c>
      <c r="B4" s="164"/>
      <c r="C4" s="164"/>
      <c r="D4" s="164"/>
      <c r="E4" s="164"/>
    </row>
    <row r="5" ht="18">
      <c r="B5" s="6"/>
    </row>
    <row r="6" spans="2:5" ht="12.75">
      <c r="B6" s="68"/>
      <c r="C6" s="68"/>
      <c r="E6" s="22" t="s">
        <v>122</v>
      </c>
    </row>
    <row r="8" spans="1:5" ht="21.75" customHeight="1">
      <c r="A8" s="274" t="s">
        <v>0</v>
      </c>
      <c r="B8" s="275" t="s">
        <v>339</v>
      </c>
      <c r="C8" s="275" t="s">
        <v>337</v>
      </c>
      <c r="D8" s="208" t="s">
        <v>70</v>
      </c>
      <c r="E8" s="208"/>
    </row>
    <row r="9" spans="1:5" ht="28.5" customHeight="1">
      <c r="A9" s="274"/>
      <c r="B9" s="208"/>
      <c r="C9" s="208"/>
      <c r="D9" s="13" t="s">
        <v>71</v>
      </c>
      <c r="E9" s="13" t="s">
        <v>72</v>
      </c>
    </row>
    <row r="10" spans="1:6" ht="19.5" customHeight="1">
      <c r="A10" s="31" t="s">
        <v>73</v>
      </c>
      <c r="B10" s="126">
        <v>154587</v>
      </c>
      <c r="C10" s="126">
        <v>167230</v>
      </c>
      <c r="D10" s="126">
        <f>C10-B10</f>
        <v>12643</v>
      </c>
      <c r="E10" s="126"/>
      <c r="F10" s="105"/>
    </row>
    <row r="11" spans="1:6" ht="19.5" customHeight="1">
      <c r="A11" s="31" t="s">
        <v>74</v>
      </c>
      <c r="B11" s="126">
        <v>300656</v>
      </c>
      <c r="C11" s="126">
        <v>293155</v>
      </c>
      <c r="D11" s="126"/>
      <c r="E11" s="126">
        <f>SUM(B11-C11)</f>
        <v>7501</v>
      </c>
      <c r="F11" s="105"/>
    </row>
    <row r="12" spans="1:6" ht="19.5" customHeight="1">
      <c r="A12" s="31" t="s">
        <v>75</v>
      </c>
      <c r="B12" s="126">
        <v>44720</v>
      </c>
      <c r="C12" s="126">
        <v>37108</v>
      </c>
      <c r="D12" s="126"/>
      <c r="E12" s="126">
        <f>SUM(B12-C12)</f>
        <v>7612</v>
      </c>
      <c r="F12" s="105"/>
    </row>
    <row r="13" spans="1:6" ht="19.5" customHeight="1">
      <c r="A13" s="31" t="s">
        <v>76</v>
      </c>
      <c r="B13" s="126">
        <v>20277</v>
      </c>
      <c r="C13" s="126">
        <v>17678</v>
      </c>
      <c r="D13" s="126"/>
      <c r="E13" s="126">
        <f>SUM(B13-C13)</f>
        <v>2599</v>
      </c>
      <c r="F13" s="105"/>
    </row>
    <row r="14" spans="1:6" ht="19.5" customHeight="1">
      <c r="A14" s="32" t="s">
        <v>77</v>
      </c>
      <c r="B14" s="127">
        <f>SUM(B10:B13)</f>
        <v>520240</v>
      </c>
      <c r="C14" s="127">
        <f>SUM(C10:C13)</f>
        <v>515171</v>
      </c>
      <c r="D14" s="127">
        <f>SUM(D10:D13)</f>
        <v>12643</v>
      </c>
      <c r="E14" s="127">
        <f>SUM(E10:E13)</f>
        <v>17712</v>
      </c>
      <c r="F14" s="105"/>
    </row>
    <row r="15" spans="1:6" ht="19.5" customHeight="1">
      <c r="A15" s="31"/>
      <c r="B15" s="126"/>
      <c r="C15" s="126"/>
      <c r="D15" s="126"/>
      <c r="E15" s="126"/>
      <c r="F15" s="105"/>
    </row>
    <row r="16" spans="1:6" ht="19.5" customHeight="1">
      <c r="A16" s="31" t="s">
        <v>78</v>
      </c>
      <c r="B16" s="126">
        <v>587651</v>
      </c>
      <c r="C16" s="126">
        <v>520835</v>
      </c>
      <c r="D16" s="126"/>
      <c r="E16" s="126">
        <f>SUM(B16-C16)</f>
        <v>66816</v>
      </c>
      <c r="F16" s="105"/>
    </row>
    <row r="17" spans="1:6" ht="19.5" customHeight="1">
      <c r="A17" s="31" t="s">
        <v>79</v>
      </c>
      <c r="B17" s="126">
        <v>129026</v>
      </c>
      <c r="C17" s="126">
        <v>116148</v>
      </c>
      <c r="D17" s="126"/>
      <c r="E17" s="126">
        <v>12878</v>
      </c>
      <c r="F17" s="105"/>
    </row>
    <row r="18" spans="1:6" ht="19.5" customHeight="1">
      <c r="A18" s="31" t="s">
        <v>80</v>
      </c>
      <c r="B18" s="128">
        <v>124</v>
      </c>
      <c r="C18" s="128">
        <v>1128</v>
      </c>
      <c r="D18" s="126">
        <f>C18-B18</f>
        <v>1004</v>
      </c>
      <c r="E18" s="126"/>
      <c r="F18" s="105"/>
    </row>
    <row r="19" spans="1:6" ht="19.5" customHeight="1">
      <c r="A19" s="31" t="s">
        <v>81</v>
      </c>
      <c r="B19" s="126">
        <v>41097</v>
      </c>
      <c r="C19" s="126">
        <v>2513</v>
      </c>
      <c r="D19" s="126"/>
      <c r="E19" s="126">
        <f>SUM(B19-C19)</f>
        <v>38584</v>
      </c>
      <c r="F19" s="105"/>
    </row>
    <row r="20" spans="1:6" ht="19.5" customHeight="1">
      <c r="A20" s="32" t="s">
        <v>82</v>
      </c>
      <c r="B20" s="127">
        <f>SUM(B14,B16:B19)</f>
        <v>1278138</v>
      </c>
      <c r="C20" s="127">
        <f>SUM(C14,C16:C19)</f>
        <v>1155795</v>
      </c>
      <c r="D20" s="127">
        <f>SUM(D14,D16:D19)</f>
        <v>13647</v>
      </c>
      <c r="E20" s="127">
        <f>SUM(E14,E16:E19)</f>
        <v>135990</v>
      </c>
      <c r="F20" s="105"/>
    </row>
    <row r="21" spans="1:6" ht="19.5" customHeight="1">
      <c r="A21" s="31"/>
      <c r="B21" s="126"/>
      <c r="C21" s="126"/>
      <c r="D21" s="126"/>
      <c r="E21" s="126"/>
      <c r="F21" s="105"/>
    </row>
    <row r="22" spans="1:6" ht="19.5" customHeight="1">
      <c r="A22" s="31" t="s">
        <v>83</v>
      </c>
      <c r="B22" s="126">
        <v>599166</v>
      </c>
      <c r="C22" s="126">
        <v>658401</v>
      </c>
      <c r="D22" s="126">
        <f>C22-B22</f>
        <v>59235</v>
      </c>
      <c r="E22" s="126"/>
      <c r="F22" s="105"/>
    </row>
    <row r="23" spans="1:6" ht="19.5" customHeight="1">
      <c r="A23" s="31" t="s">
        <v>84</v>
      </c>
      <c r="B23" s="126">
        <v>74398</v>
      </c>
      <c r="C23" s="126">
        <v>80920</v>
      </c>
      <c r="D23" s="126">
        <f>C23-B23</f>
        <v>6522</v>
      </c>
      <c r="E23" s="126"/>
      <c r="F23" s="105"/>
    </row>
    <row r="24" spans="1:6" ht="19.5" customHeight="1">
      <c r="A24" s="31" t="s">
        <v>85</v>
      </c>
      <c r="B24" s="126">
        <v>184933</v>
      </c>
      <c r="C24" s="126">
        <v>201367</v>
      </c>
      <c r="D24" s="126">
        <f>C24-B24</f>
        <v>16434</v>
      </c>
      <c r="E24" s="126"/>
      <c r="F24" s="105"/>
    </row>
    <row r="25" spans="1:6" ht="19.5" customHeight="1">
      <c r="A25" s="32" t="s">
        <v>86</v>
      </c>
      <c r="B25" s="127">
        <f>SUM(B22:B24)</f>
        <v>858497</v>
      </c>
      <c r="C25" s="127">
        <f>SUM(C22:C24)</f>
        <v>940688</v>
      </c>
      <c r="D25" s="127">
        <f>SUM(D22:D24)</f>
        <v>82191</v>
      </c>
      <c r="E25" s="127">
        <f>SUM(E22:E24)</f>
        <v>0</v>
      </c>
      <c r="F25" s="105"/>
    </row>
    <row r="26" spans="1:6" ht="19.5" customHeight="1">
      <c r="A26" s="31"/>
      <c r="B26" s="126"/>
      <c r="C26" s="126"/>
      <c r="D26" s="126"/>
      <c r="E26" s="126"/>
      <c r="F26" s="105"/>
    </row>
    <row r="27" spans="1:6" ht="19.5" customHeight="1">
      <c r="A27" s="31" t="s">
        <v>87</v>
      </c>
      <c r="B27" s="126">
        <v>59023</v>
      </c>
      <c r="C27" s="126">
        <v>68783</v>
      </c>
      <c r="D27" s="126">
        <f>C27-B27</f>
        <v>9760</v>
      </c>
      <c r="E27" s="126"/>
      <c r="F27" s="105"/>
    </row>
    <row r="28" spans="1:6" ht="19.5" customHeight="1">
      <c r="A28" s="32" t="s">
        <v>88</v>
      </c>
      <c r="B28" s="127">
        <f>SUM(B20,B25,B27)</f>
        <v>2195658</v>
      </c>
      <c r="C28" s="127">
        <f>SUM(C20,C25,C27)</f>
        <v>2165266</v>
      </c>
      <c r="D28" s="127">
        <f>SUM(D20,D25,D27)</f>
        <v>105598</v>
      </c>
      <c r="E28" s="127">
        <f>SUM(E20,E25:E27)</f>
        <v>135990</v>
      </c>
      <c r="F28" s="105"/>
    </row>
    <row r="29" spans="1:6" ht="30.75" customHeight="1">
      <c r="A29" s="33" t="s">
        <v>89</v>
      </c>
      <c r="B29" s="126">
        <v>0</v>
      </c>
      <c r="C29" s="126">
        <v>0</v>
      </c>
      <c r="D29" s="126"/>
      <c r="E29" s="126"/>
      <c r="F29" s="105"/>
    </row>
    <row r="30" spans="1:6" ht="30.75" customHeight="1">
      <c r="A30" s="34" t="s">
        <v>100</v>
      </c>
      <c r="B30" s="127">
        <f>SUM(B28-B29)</f>
        <v>2195658</v>
      </c>
      <c r="C30" s="127">
        <f>C28-C29</f>
        <v>2165266</v>
      </c>
      <c r="D30" s="127">
        <f>D28-D29</f>
        <v>105598</v>
      </c>
      <c r="E30" s="127">
        <f>SUM(E28:E29)</f>
        <v>135990</v>
      </c>
      <c r="F30" s="105"/>
    </row>
  </sheetData>
  <sheetProtection/>
  <mergeCells count="5">
    <mergeCell ref="A4:E4"/>
    <mergeCell ref="A8:A9"/>
    <mergeCell ref="B8:B9"/>
    <mergeCell ref="C8:C9"/>
    <mergeCell ref="D8:E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Szekszárdi Vízmű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korsosj</dc:creator>
  <cp:keywords/>
  <dc:description/>
  <cp:lastModifiedBy>Sikabonyine Bálint Ildikó</cp:lastModifiedBy>
  <cp:lastPrinted>2016-05-11T05:42:03Z</cp:lastPrinted>
  <dcterms:created xsi:type="dcterms:W3CDTF">2002-03-20T13:06:34Z</dcterms:created>
  <dcterms:modified xsi:type="dcterms:W3CDTF">2016-05-11T05:42:08Z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3CE5986F">
    <vt:lpwstr/>
  </property>
  <property fmtid="{D5CDD505-2E9C-101B-9397-08002B2CF9AE}" pid="24" name="IVID42701006">
    <vt:lpwstr/>
  </property>
  <property fmtid="{D5CDD505-2E9C-101B-9397-08002B2CF9AE}" pid="25" name="IVID253012D0">
    <vt:lpwstr/>
  </property>
  <property fmtid="{D5CDD505-2E9C-101B-9397-08002B2CF9AE}" pid="26" name="IVID191E17D0">
    <vt:lpwstr/>
  </property>
  <property fmtid="{D5CDD505-2E9C-101B-9397-08002B2CF9AE}" pid="27" name="IVID313614E9">
    <vt:lpwstr/>
  </property>
  <property fmtid="{D5CDD505-2E9C-101B-9397-08002B2CF9AE}" pid="28" name="IVID122C0903">
    <vt:lpwstr/>
  </property>
  <property fmtid="{D5CDD505-2E9C-101B-9397-08002B2CF9AE}" pid="29" name="IVID191115ED">
    <vt:lpwstr/>
  </property>
  <property fmtid="{D5CDD505-2E9C-101B-9397-08002B2CF9AE}" pid="30" name="IVID9CF7CDA5">
    <vt:lpwstr/>
  </property>
</Properties>
</file>