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 sz. mell" sheetId="6" r:id="rId6"/>
    <sheet name="4.sz. mell." sheetId="7" r:id="rId7"/>
    <sheet name="1.tájékoztató" sheetId="8" r:id="rId8"/>
    <sheet name="2. tájékoztató tábla" sheetId="9" r:id="rId9"/>
    <sheet name="3. tájékoztató tábla" sheetId="10" r:id="rId10"/>
    <sheet name="4. tájékoztató tábla" sheetId="11" r:id="rId11"/>
    <sheet name="5. tájékoztató tábla" sheetId="12" r:id="rId12"/>
    <sheet name="6. tájékoztató tábla" sheetId="13" r:id="rId13"/>
    <sheet name="7.1. tájékoztató tábla" sheetId="14" r:id="rId14"/>
    <sheet name="7.2. tájékoztató tábla" sheetId="15" r:id="rId15"/>
    <sheet name="Munka2" sheetId="16" r:id="rId16"/>
    <sheet name="Munka1" sheetId="17" r:id="rId17"/>
  </sheets>
  <definedNames>
    <definedName name="_xlnm.Print_Titles" localSheetId="5">'3. sz. mell'!$2:$7</definedName>
    <definedName name="_xlnm.Print_Titles" localSheetId="6">'4.sz. mell.'!$1:$6</definedName>
    <definedName name="_xlnm.Print_Titles" localSheetId="12">'6. tájékoztató tábla'!$2:$3</definedName>
    <definedName name="_xlnm.Print_Titles" localSheetId="13">'7.1. tájékoztató tábla'!$2:$6</definedName>
    <definedName name="_xlnm.Print_Area" localSheetId="1">'1.1.sz.mell.'!$A$1:$G$151</definedName>
    <definedName name="_xlnm.Print_Area" localSheetId="7">'1.tájékoztató'!$A$1:$E$145</definedName>
    <definedName name="_xlnm.Print_Area" localSheetId="2">'2.1.sz.mell  '!$A$1:$J$32</definedName>
    <definedName name="_xlnm.Print_Area" localSheetId="11">'5. tájékoztató tábla'!$A$1:$E$37</definedName>
    <definedName name="_xlnm.Print_Area" localSheetId="12">'6. tájékoztató tábla'!$A$1:$C$26</definedName>
  </definedNames>
  <calcPr fullCalcOnLoad="1"/>
</workbook>
</file>

<file path=xl/sharedStrings.xml><?xml version="1.0" encoding="utf-8"?>
<sst xmlns="http://schemas.openxmlformats.org/spreadsheetml/2006/main" count="1166" uniqueCount="559">
  <si>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</si>
  <si>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</si>
  <si>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</si>
  <si>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</si>
  <si>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</si>
  <si>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</si>
  <si>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</si>
  <si>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</si>
  <si>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</si>
  <si>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</si>
  <si>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</si>
  <si>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</si>
  <si>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</si>
  <si>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</si>
  <si>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</si>
  <si>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</si>
  <si>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</si>
  <si>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</si>
  <si>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</si>
  <si>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</si>
  <si>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</si>
  <si>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</si>
  <si>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</si>
  <si>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</si>
  <si>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</si>
  <si>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</si>
  <si>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</si>
  <si>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</si>
  <si>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</si>
  <si>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</si>
  <si>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</si>
  <si>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</si>
  <si>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</si>
  <si>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</si>
  <si>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</si>
  <si>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</si>
  <si>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</si>
  <si>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</si>
  <si>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</si>
  <si>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</si>
  <si>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</si>
  <si>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</si>
  <si>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</si>
  <si>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</si>
  <si>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</si>
  <si>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</si>
  <si>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</si>
  <si>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</si>
  <si>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</si>
  <si>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</si>
  <si>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</si>
  <si>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</si>
  <si>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</si>
  <si>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</si>
  <si>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</si>
  <si>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</si>
  <si>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</si>
  <si>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</si>
  <si>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</si>
  <si>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</si>
  <si>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</si>
  <si>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</si>
  <si>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</si>
  <si>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</si>
  <si>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</si>
  <si>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</si>
  <si>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</si>
  <si>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</si>
  <si>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</si>
  <si>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</si>
  <si>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</si>
  <si>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</si>
  <si>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</si>
  <si>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</si>
  <si>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</si>
  <si>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</si>
  <si>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</si>
  <si>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</si>
  <si>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</si>
  <si>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</si>
  <si>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</si>
  <si>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</si>
  <si>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</si>
  <si>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</si>
  <si>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</si>
  <si>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</si>
  <si>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</si>
  <si>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</si>
  <si>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</si>
  <si>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</si>
  <si>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</si>
  <si>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</si>
  <si>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</si>
  <si>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</si>
  <si>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</si>
  <si>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</si>
  <si>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</si>
  <si>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</si>
  <si>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</si>
  <si>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</si>
  <si>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</si>
  <si>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</si>
  <si>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</si>
  <si>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</si>
  <si>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</si>
  <si>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</si>
  <si>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</si>
  <si>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</si>
  <si>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</si>
  <si>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</si>
  <si>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</si>
  <si>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</si>
  <si>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</si>
  <si>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</si>
  <si>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</si>
  <si>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</si>
  <si>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</si>
  <si>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</si>
  <si>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</si>
  <si>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</si>
  <si>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</si>
  <si>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</si>
  <si>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</si>
  <si>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</si>
  <si>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</si>
  <si>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</si>
  <si>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</si>
  <si>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</si>
  <si>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</si>
  <si>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</si>
  <si>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</si>
  <si>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</si>
  <si>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</si>
  <si>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</si>
  <si>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</si>
  <si>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</si>
  <si>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</si>
  <si>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</si>
  <si>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</si>
  <si>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</si>
  <si>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</si>
  <si>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</si>
  <si>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</si>
  <si>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</si>
  <si>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</si>
  <si>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</si>
  <si>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</si>
  <si>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</si>
  <si>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</si>
  <si>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</si>
  <si>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</si>
  <si>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</si>
  <si>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</si>
  <si>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</si>
  <si>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</si>
  <si>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</si>
  <si>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</si>
  <si>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</si>
  <si>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</si>
  <si>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</si>
  <si>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</si>
  <si>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</si>
  <si>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</si>
  <si>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</si>
  <si>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</si>
  <si>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</si>
  <si>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</si>
  <si>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</si>
  <si>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</si>
  <si>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</si>
  <si>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</si>
  <si>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</si>
  <si>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</si>
  <si>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</si>
  <si>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</si>
  <si>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</si>
  <si>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</si>
  <si>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</si>
  <si>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</si>
  <si>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</si>
  <si>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</si>
  <si>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</si>
  <si>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</si>
  <si>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</si>
  <si>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</si>
  <si>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</si>
  <si>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</si>
  <si>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</si>
  <si>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</si>
  <si>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</si>
  <si>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</si>
  <si>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</si>
  <si>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</si>
  <si>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</si>
  <si>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</si>
  <si>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</si>
  <si>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</si>
  <si>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</si>
  <si>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</si>
  <si>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</si>
  <si>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</si>
  <si>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</si>
  <si>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</si>
  <si>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</si>
  <si>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</si>
  <si>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</si>
  <si>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</si>
  <si>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</si>
  <si>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</si>
  <si>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</si>
  <si>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</si>
  <si>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</si>
  <si>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</si>
  <si>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</si>
  <si>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</si>
  <si>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</si>
  <si>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</si>
  <si>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</si>
  <si>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</si>
  <si>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</si>
  <si>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</si>
  <si>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</si>
  <si>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</si>
  <si>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</si>
  <si>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</si>
  <si>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</si>
  <si>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</si>
  <si>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</si>
  <si>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</si>
  <si>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</si>
  <si>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</si>
  <si>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</si>
  <si>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</si>
  <si>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</si>
  <si>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</si>
  <si>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</si>
  <si>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</si>
  <si>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</si>
  <si>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</si>
  <si>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</si>
  <si>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</si>
  <si>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</si>
  <si>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</si>
  <si>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</si>
  <si>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</si>
  <si>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</si>
  <si>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</si>
  <si>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</si>
  <si>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</si>
  <si>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</si>
  <si>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</si>
  <si>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</si>
  <si>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</si>
  <si>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</si>
  <si>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</si>
  <si>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</si>
  <si>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</si>
  <si>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</si>
  <si>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</si>
  <si>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</si>
  <si>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</si>
  <si>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</si>
  <si>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</si>
  <si>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</si>
  <si>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</si>
  <si>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</si>
  <si>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</si>
  <si>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</si>
  <si>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</si>
  <si>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</si>
  <si>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</si>
  <si>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</si>
  <si>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</si>
  <si>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</si>
  <si>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</si>
  <si>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</si>
  <si>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</si>
  <si>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</si>
  <si>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</si>
  <si>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</si>
  <si>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</si>
  <si>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</si>
  <si>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</si>
  <si>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</si>
  <si>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</si>
  <si>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</si>
  <si>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</si>
  <si>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</si>
  <si>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</si>
  <si>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</si>
  <si>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</si>
  <si>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</si>
  <si>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</si>
  <si>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</si>
  <si>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</si>
  <si>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</si>
  <si>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</si>
  <si>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</si>
  <si>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</si>
  <si>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</si>
  <si>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</si>
  <si>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</si>
  <si>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</si>
  <si>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</si>
  <si>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</si>
  <si>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</si>
  <si>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</si>
  <si>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</si>
  <si>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</si>
  <si>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</si>
  <si>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</si>
  <si>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</si>
  <si>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</si>
  <si>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</si>
  <si>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</si>
  <si>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</si>
  <si>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>1.14.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</si>
  <si>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</si>
  <si>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</si>
  <si>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</si>
  <si>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</si>
  <si>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</si>
  <si>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</si>
  <si>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</si>
  <si>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</si>
  <si>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</si>
  <si>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</si>
  <si>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</si>
  <si>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</si>
  <si>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</si>
  <si>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</si>
  <si>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</si>
  <si>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</si>
  <si>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</si>
  <si>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</si>
  <si>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</si>
  <si>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</si>
  <si>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</si>
  <si>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</si>
  <si>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</si>
  <si>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</si>
  <si>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</si>
  <si>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</si>
  <si>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</si>
  <si>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</si>
  <si>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</si>
  <si>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</si>
  <si>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</si>
  <si>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</si>
  <si>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</si>
  <si>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</si>
  <si>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</si>
  <si>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</si>
  <si>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</si>
  <si>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</si>
  <si>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</si>
  <si>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</si>
  <si>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</si>
  <si>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</si>
  <si>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</si>
  <si>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</si>
  <si>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</si>
  <si>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</si>
  <si>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</si>
  <si>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</si>
  <si>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</si>
  <si>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</si>
  <si>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</si>
  <si>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</si>
  <si>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</si>
  <si>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</si>
  <si>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</si>
  <si>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</si>
  <si>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</si>
  <si>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</si>
  <si>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</si>
  <si>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</si>
  <si>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</si>
  <si>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</si>
  <si>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</si>
  <si>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</si>
  <si>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</si>
  <si>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</si>
  <si>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</si>
  <si>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</si>
  <si>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</si>
  <si>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</si>
  <si>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</si>
  <si>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</si>
  <si>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</si>
  <si>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</si>
  <si>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</si>
  <si>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</si>
  <si>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</si>
  <si>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</si>
  <si>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</si>
  <si>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</si>
  <si>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</si>
  <si>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</si>
  <si>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</si>
  <si>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</si>
  <si>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</si>
  <si>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</si>
  <si>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</si>
  <si>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</si>
  <si>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</si>
  <si>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</si>
  <si>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</si>
  <si>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</si>
  <si>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</si>
  <si>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</si>
  <si>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</si>
  <si>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</si>
  <si>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</si>
  <si>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</si>
  <si>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</si>
  <si>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</si>
  <si>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</si>
  <si>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</si>
  <si>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</si>
  <si>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</si>
  <si>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</si>
  <si>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</si>
  <si>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</si>
  <si>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</si>
  <si>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</si>
  <si>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Külföldi finanszírozás kiadásai (8.1. + … + 8.4.)</t>
  </si>
  <si>
    <t>Felhalmozási célú átvett pénzeszközök</t>
  </si>
  <si>
    <t>9.1.</t>
  </si>
  <si>
    <t>9.2.</t>
  </si>
  <si>
    <t>9.3.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</si>
  <si>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</si>
  <si>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</si>
  <si>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</si>
  <si>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</si>
  <si>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</si>
  <si>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</si>
  <si>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</si>
  <si>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</si>
  <si>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</si>
  <si>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</si>
  <si>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</si>
  <si>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</si>
  <si>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</si>
  <si>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</si>
  <si>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</si>
  <si>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>5.-ből EU-s támogatás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</si>
  <si>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</si>
  <si>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</si>
  <si>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</si>
  <si>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</si>
  <si>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</si>
  <si>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Hitel-, kölcsönfelvétel államháztartáson kívülről  (10.1.+…+10.3.)</t>
  </si>
  <si>
    <t>J=(F+…+I)</t>
  </si>
  <si>
    <t>Összesen (1+8)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</si>
  <si>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</si>
  <si>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</si>
  <si>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 xml:space="preserve">   - Kamatkiadások</t>
  </si>
  <si>
    <t xml:space="preserve">   - Garancia és kezességvállalásból kifizetés oktatás</t>
  </si>
  <si>
    <t>Véglegesen átadott pénzeszköz megnevezése</t>
  </si>
  <si>
    <t>1.6</t>
  </si>
  <si>
    <t>Támogatásértékű működési kiadás</t>
  </si>
  <si>
    <t>Működési célú pénzeszközátadás államháztartáson kívülre</t>
  </si>
  <si>
    <t>2.3</t>
  </si>
  <si>
    <t>Támogatásértékű felhalmozási kiadás</t>
  </si>
  <si>
    <t>2.4</t>
  </si>
  <si>
    <t>Felhalmozási célú pénzeszközátadás államháztartáson kívülre</t>
  </si>
  <si>
    <t>Véglegesen átadott pénzeszközök (1.6+1.7+2.3+2.4)</t>
  </si>
  <si>
    <t xml:space="preserve">   - Garancia és kezességvállalásból kifizetés OKTATÁS</t>
  </si>
  <si>
    <t>Alisca Bau Zrt. Garanciális biztosíték</t>
  </si>
  <si>
    <t>Dél-Tolna Kft. Területvásárlási kölcsön</t>
  </si>
  <si>
    <t>Dél-Tolna Kft területvásárlási kölcsön</t>
  </si>
  <si>
    <t>#</t>
  </si>
  <si>
    <t>Előző időszak</t>
  </si>
  <si>
    <t>Tárgyi időszak</t>
  </si>
  <si>
    <t>06</t>
  </si>
  <si>
    <t>09</t>
  </si>
  <si>
    <t>23</t>
  </si>
  <si>
    <t>51</t>
  </si>
  <si>
    <t>53</t>
  </si>
  <si>
    <t>57</t>
  </si>
  <si>
    <t>%</t>
  </si>
  <si>
    <t>eltérés</t>
  </si>
  <si>
    <t>12/A - Mérleg</t>
  </si>
  <si>
    <t>13/A - Eredménykimutatás</t>
  </si>
  <si>
    <t>ESZGY Társulás</t>
  </si>
  <si>
    <t>Társulások működési támogatásai (1.1.+…+.1.6.)</t>
  </si>
  <si>
    <t>Önkormányzat működési támogatásai (1.1.+…+.1.5.)</t>
  </si>
  <si>
    <t>Társulás működésének általános támogatása</t>
  </si>
  <si>
    <t>Helyi önkormányzati támogatás</t>
  </si>
  <si>
    <t>Egészségügyi tevékenység működési támogatása</t>
  </si>
  <si>
    <t>Egészségügyi tevékenység intézményi kiegészítő támogatása</t>
  </si>
  <si>
    <t>Egyéb támogatás</t>
  </si>
  <si>
    <t xml:space="preserve">Működési bevételek </t>
  </si>
  <si>
    <t>KÖLTSÉGVETÉSI BEVÉTELEK ÖSSZESEN: (1+…+7)</t>
  </si>
  <si>
    <t>Finanszírozási bevételek (9.1.+…+9.5.)</t>
  </si>
  <si>
    <t>Hitel-, kölcsön felvétele államháztartáson kívülről</t>
  </si>
  <si>
    <t>Értékpapírok beváltása, értékesítése</t>
  </si>
  <si>
    <t>Előző évi költségvetési maradvány igénybevétele</t>
  </si>
  <si>
    <t>9.4.</t>
  </si>
  <si>
    <t>Előző évi vállalkozási maradvány igénybevétele</t>
  </si>
  <si>
    <t>9.5.</t>
  </si>
  <si>
    <t>FINANSZÍROZÁSI BEVÉTELEK ÖSSZESEN: (9.+10.)</t>
  </si>
  <si>
    <t>KÖLTSÉGVETÉSI ÉS FINANSZÍROZÁSI BEVÉTELEK ÖSSZESEN: (8.+11.)</t>
  </si>
  <si>
    <t>Kiadási jogcímek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</si>
  <si>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</si>
  <si>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>Finanszírozási kiadások (5.1.+5.2.)</t>
  </si>
  <si>
    <t>Működési célú finanszírozási kiadások</t>
  </si>
  <si>
    <t>Felhalmozási célú finanszírozási kiadások</t>
  </si>
  <si>
    <t>KIADÁSOK ÖSSZESEN: (4.+5.)</t>
  </si>
  <si>
    <t>Társulásokok működési támogatásai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</si>
  <si>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</si>
  <si>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</si>
  <si>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</si>
  <si>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</si>
  <si>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</si>
  <si>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</si>
  <si>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Bátaszéki Szennyvíztelep fejl , Társulás</t>
  </si>
  <si>
    <t>Szennyvizes Társulás Társulás</t>
  </si>
  <si>
    <t>2015. évi eredeti előirányzat BEVÉTELEK</t>
  </si>
  <si>
    <t>2015.évi eredeti előirányzat</t>
  </si>
  <si>
    <t>2015.évi új módosítottelőirányzat</t>
  </si>
  <si>
    <t>2015. évi teljesítés</t>
  </si>
  <si>
    <t>07/A - Maradványkimutatás</t>
  </si>
  <si>
    <t>Módosítások (+/-)</t>
  </si>
  <si>
    <t>C/III/1 Kincstáron kívüli forintszámlák</t>
  </si>
  <si>
    <t>C/III Forintszámlák (=C/III/1+C/III/2)</t>
  </si>
  <si>
    <t>C) PÉNZESZKÖZÖK (=C/I+…+C/IV)</t>
  </si>
  <si>
    <t>ESZKÖZÖK ÖSSZESEN (=A+B+C+D+E+F)</t>
  </si>
  <si>
    <t>G/IV Felhalmozott eredmény</t>
  </si>
  <si>
    <t>G/VI Mérleg szerinti eredmény</t>
  </si>
  <si>
    <t>G/ SAJÁT TŐKE  (= G/I+…+G/VI)</t>
  </si>
  <si>
    <t>FORRÁSOK ÖSSZESEN (=G+H+I+J)</t>
  </si>
  <si>
    <t>176</t>
  </si>
  <si>
    <t>183</t>
  </si>
  <si>
    <t>185</t>
  </si>
  <si>
    <t>186</t>
  </si>
  <si>
    <t>254</t>
  </si>
  <si>
    <t>07 Egyéb működési célú támogatások eredményszemléletű bevételei</t>
  </si>
  <si>
    <t>12</t>
  </si>
  <si>
    <t>III Egyéb eredményszemléletű bevételek (=06+07+08+09)</t>
  </si>
  <si>
    <t>14</t>
  </si>
  <si>
    <t>11 Igénybe vett szolgáltatások értéke</t>
  </si>
  <si>
    <t>17</t>
  </si>
  <si>
    <t>IV Anyagjellegű ráfordítások (=10+11+12+13)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</si>
  <si>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</si>
  <si>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</si>
  <si>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</si>
  <si>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</si>
  <si>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</si>
  <si>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</si>
  <si>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</si>
  <si>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43</t>
  </si>
  <si>
    <t>B)  PÉNZÜGYI MŰVELETEK EREDMÉNYE (=VIII-IX)</t>
  </si>
  <si>
    <t>44</t>
  </si>
  <si>
    <t>C)  MÉRLEG SZERINTI EREDMÉNY (=±A±B)</t>
  </si>
  <si>
    <t>2016. évi</t>
  </si>
  <si>
    <t>2015.évi tény</t>
  </si>
  <si>
    <t>2016.évi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</si>
</sst>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#__;\-#,###__"/>
    <numFmt numFmtId="181" formatCode="00"/>
    <numFmt numFmtId="182" formatCode="#,###\ _F_t;\-#,###\ _F_t"/>
    <numFmt numFmtId="183" formatCode="#,###__"/>
    <numFmt numFmtId="184" formatCode="_-* #,##0.0\ _F_t_-;\-* #,##0.0\ _F_t_-;_-* &quot;-&quot;??\ _F_t_-;_-@_-"/>
    <numFmt numFmtId="185" formatCode="[$€-2]\ #\ ##,000_);[Red]\([$€-2]\ #\ ##,000\)"/>
    <numFmt numFmtId="186" formatCode="0.0%"/>
  </numFmts>
  <fonts count="66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2" borderId="0" applyNumberFormat="0" applyBorder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3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5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14" borderId="7" applyNumberFormat="0" applyFont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1" borderId="1" applyNumberFormat="0" applyAlignment="0" applyProtection="0"/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172" fontId="11" fillId="0" borderId="10" xfId="0" applyNumberFormat="1" applyFont="1" applyFill="1" applyBorder="1" applyAlignment="1" applyProtection="1">
      <alignment vertical="center" wrapText="1"/>
      <protection locked="0"/>
    </xf>
    <xf numFmtId="172" fontId="11" fillId="0" borderId="11" xfId="0" applyNumberFormat="1" applyFont="1" applyFill="1" applyBorder="1" applyAlignment="1" applyProtection="1">
      <alignment vertical="center" wrapText="1"/>
      <protection locked="0"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72" fontId="10" fillId="0" borderId="14" xfId="0" applyNumberFormat="1" applyFont="1" applyFill="1" applyBorder="1" applyAlignment="1" applyProtection="1">
      <alignment vertical="center" wrapText="1"/>
      <protection/>
    </xf>
    <xf numFmtId="172" fontId="10" fillId="0" borderId="15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72" fontId="11" fillId="0" borderId="10" xfId="0" applyNumberFormat="1" applyFont="1" applyFill="1" applyBorder="1" applyAlignment="1" applyProtection="1">
      <alignment vertical="center"/>
      <protection locked="0"/>
    </xf>
    <xf numFmtId="172" fontId="11" fillId="0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172" fontId="10" fillId="0" borderId="17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vertical="center" wrapText="1"/>
      <protection/>
    </xf>
    <xf numFmtId="172" fontId="10" fillId="0" borderId="14" xfId="0" applyNumberFormat="1" applyFont="1" applyFill="1" applyBorder="1" applyAlignment="1" applyProtection="1">
      <alignment vertical="center"/>
      <protection/>
    </xf>
    <xf numFmtId="172" fontId="10" fillId="0" borderId="15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Alignment="1" applyProtection="1">
      <alignment horizontal="right" vertical="center"/>
      <protection/>
    </xf>
    <xf numFmtId="172" fontId="16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18" fillId="0" borderId="19" xfId="60" applyNumberFormat="1" applyFont="1" applyFill="1" applyBorder="1" applyAlignment="1" applyProtection="1">
      <alignment vertical="center"/>
      <protection/>
    </xf>
    <xf numFmtId="172" fontId="18" fillId="0" borderId="19" xfId="60" applyNumberFormat="1" applyFont="1" applyFill="1" applyBorder="1" applyAlignment="1" applyProtection="1">
      <alignment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21" xfId="60" applyFont="1" applyFill="1" applyBorder="1" applyAlignment="1" applyProtection="1">
      <alignment horizontal="center" vertical="center" wrapText="1"/>
      <protection/>
    </xf>
    <xf numFmtId="172" fontId="11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172" fontId="11" fillId="0" borderId="2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72" fontId="15" fillId="0" borderId="14" xfId="0" applyNumberFormat="1" applyFont="1" applyBorder="1" applyAlignment="1" applyProtection="1">
      <alignment horizontal="right" vertical="center" wrapText="1" indent="1"/>
      <protection/>
    </xf>
    <xf numFmtId="172" fontId="1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4" fillId="0" borderId="27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172" fontId="4" fillId="0" borderId="28" xfId="0" applyNumberFormat="1" applyFont="1" applyFill="1" applyBorder="1" applyAlignment="1" applyProtection="1">
      <alignment horizontal="centerContinuous" vertical="center"/>
      <protection/>
    </xf>
    <xf numFmtId="172" fontId="4" fillId="0" borderId="29" xfId="0" applyNumberFormat="1" applyFont="1" applyFill="1" applyBorder="1" applyAlignment="1" applyProtection="1">
      <alignment horizontal="centerContinuous" vertical="center"/>
      <protection/>
    </xf>
    <xf numFmtId="172" fontId="4" fillId="0" borderId="30" xfId="0" applyNumberFormat="1" applyFont="1" applyFill="1" applyBorder="1" applyAlignment="1" applyProtection="1">
      <alignment horizontal="centerContinuous" vertical="center"/>
      <protection/>
    </xf>
    <xf numFmtId="172" fontId="17" fillId="0" borderId="0" xfId="0" applyNumberFormat="1" applyFont="1" applyFill="1" applyAlignment="1">
      <alignment vertical="center"/>
    </xf>
    <xf numFmtId="172" fontId="4" fillId="0" borderId="31" xfId="0" applyNumberFormat="1" applyFont="1" applyFill="1" applyBorder="1" applyAlignment="1" applyProtection="1">
      <alignment horizontal="center" vertical="center"/>
      <protection/>
    </xf>
    <xf numFmtId="172" fontId="4" fillId="0" borderId="32" xfId="0" applyNumberFormat="1" applyFont="1" applyFill="1" applyBorder="1" applyAlignment="1" applyProtection="1">
      <alignment horizontal="center" vertical="center"/>
      <protection/>
    </xf>
    <xf numFmtId="172" fontId="4" fillId="0" borderId="21" xfId="0" applyNumberFormat="1" applyFont="1" applyFill="1" applyBorder="1" applyAlignment="1" applyProtection="1">
      <alignment horizontal="center" vertical="center" wrapText="1"/>
      <protection/>
    </xf>
    <xf numFmtId="172" fontId="17" fillId="0" borderId="0" xfId="0" applyNumberFormat="1" applyFont="1" applyFill="1" applyAlignment="1">
      <alignment horizontal="center" vertical="center"/>
    </xf>
    <xf numFmtId="172" fontId="10" fillId="0" borderId="14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Alignment="1">
      <alignment horizontal="center" vertical="center" wrapText="1"/>
    </xf>
    <xf numFmtId="172" fontId="10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24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24" xfId="0" applyNumberFormat="1" applyFont="1" applyFill="1" applyBorder="1" applyAlignment="1" applyProtection="1">
      <alignment horizontal="center" vertical="center" wrapText="1"/>
      <protection/>
    </xf>
    <xf numFmtId="172" fontId="10" fillId="0" borderId="24" xfId="0" applyNumberFormat="1" applyFont="1" applyFill="1" applyBorder="1" applyAlignment="1" applyProtection="1">
      <alignment vertical="center" wrapText="1"/>
      <protection/>
    </xf>
    <xf numFmtId="172" fontId="10" fillId="0" borderId="28" xfId="0" applyNumberFormat="1" applyFont="1" applyFill="1" applyBorder="1" applyAlignment="1" applyProtection="1">
      <alignment vertical="center" wrapText="1"/>
      <protection/>
    </xf>
    <xf numFmtId="172" fontId="10" fillId="0" borderId="34" xfId="0" applyNumberFormat="1" applyFont="1" applyFill="1" applyBorder="1" applyAlignment="1" applyProtection="1">
      <alignment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35" xfId="0" applyNumberFormat="1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vertical="center" wrapText="1"/>
      <protection/>
    </xf>
    <xf numFmtId="172" fontId="10" fillId="0" borderId="22" xfId="0" applyNumberFormat="1" applyFont="1" applyFill="1" applyBorder="1" applyAlignment="1" applyProtection="1">
      <alignment vertical="center" wrapText="1"/>
      <protection/>
    </xf>
    <xf numFmtId="172" fontId="10" fillId="0" borderId="35" xfId="0" applyNumberFormat="1" applyFont="1" applyFill="1" applyBorder="1" applyAlignment="1" applyProtection="1">
      <alignment vertical="center" wrapText="1"/>
      <protection/>
    </xf>
    <xf numFmtId="172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0" fillId="0" borderId="36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1" fillId="24" borderId="11" xfId="0" applyNumberFormat="1" applyFont="1" applyFill="1" applyBorder="1" applyAlignment="1" applyProtection="1">
      <alignment horizontal="center" vertical="center" wrapText="1"/>
      <protection/>
    </xf>
    <xf numFmtId="172" fontId="10" fillId="0" borderId="18" xfId="0" applyNumberFormat="1" applyFont="1" applyFill="1" applyBorder="1" applyAlignment="1" applyProtection="1">
      <alignment vertical="center" wrapText="1"/>
      <protection/>
    </xf>
    <xf numFmtId="172" fontId="10" fillId="0" borderId="37" xfId="0" applyNumberFormat="1" applyFont="1" applyFill="1" applyBorder="1" applyAlignment="1" applyProtection="1">
      <alignment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vertical="center" wrapText="1"/>
      <protection locked="0"/>
    </xf>
    <xf numFmtId="172" fontId="11" fillId="0" borderId="37" xfId="0" applyNumberFormat="1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10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1" fillId="24" borderId="38" xfId="0" applyNumberFormat="1" applyFont="1" applyFill="1" applyBorder="1" applyAlignment="1" applyProtection="1">
      <alignment vertical="center" wrapText="1"/>
      <protection/>
    </xf>
    <xf numFmtId="172" fontId="10" fillId="0" borderId="14" xfId="0" applyNumberFormat="1" applyFont="1" applyFill="1" applyBorder="1" applyAlignment="1" applyProtection="1">
      <alignment vertical="center" wrapText="1"/>
      <protection/>
    </xf>
    <xf numFmtId="172" fontId="10" fillId="0" borderId="38" xfId="0" applyNumberFormat="1" applyFont="1" applyFill="1" applyBorder="1" applyAlignment="1" applyProtection="1">
      <alignment vertical="center" wrapText="1"/>
      <protection/>
    </xf>
    <xf numFmtId="172" fontId="10" fillId="0" borderId="27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right" vertical="center"/>
    </xf>
    <xf numFmtId="172" fontId="4" fillId="0" borderId="32" xfId="0" applyNumberFormat="1" applyFont="1" applyFill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/>
    </xf>
    <xf numFmtId="172" fontId="4" fillId="0" borderId="39" xfId="0" applyNumberFormat="1" applyFont="1" applyFill="1" applyBorder="1" applyAlignment="1">
      <alignment horizontal="center" vertical="center" wrapText="1"/>
    </xf>
    <xf numFmtId="172" fontId="4" fillId="0" borderId="38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right" vertical="center" wrapText="1" indent="1"/>
    </xf>
    <xf numFmtId="172" fontId="10" fillId="0" borderId="27" xfId="0" applyNumberFormat="1" applyFont="1" applyFill="1" applyBorder="1" applyAlignment="1">
      <alignment horizontal="left" vertical="center" wrapText="1" indent="1"/>
    </xf>
    <xf numFmtId="172" fontId="0" fillId="24" borderId="27" xfId="0" applyNumberFormat="1" applyFont="1" applyFill="1" applyBorder="1" applyAlignment="1">
      <alignment horizontal="left" vertical="center" wrapText="1" indent="2"/>
    </xf>
    <xf numFmtId="172" fontId="0" fillId="24" borderId="40" xfId="0" applyNumberFormat="1" applyFont="1" applyFill="1" applyBorder="1" applyAlignment="1">
      <alignment horizontal="left" vertical="center" wrapText="1" indent="2"/>
    </xf>
    <xf numFmtId="172" fontId="10" fillId="0" borderId="16" xfId="0" applyNumberFormat="1" applyFont="1" applyFill="1" applyBorder="1" applyAlignment="1">
      <alignment vertical="center" wrapText="1"/>
    </xf>
    <xf numFmtId="172" fontId="10" fillId="0" borderId="14" xfId="0" applyNumberFormat="1" applyFont="1" applyFill="1" applyBorder="1" applyAlignment="1">
      <alignment vertical="center" wrapText="1"/>
    </xf>
    <xf numFmtId="172" fontId="10" fillId="0" borderId="15" xfId="0" applyNumberFormat="1" applyFont="1" applyFill="1" applyBorder="1" applyAlignment="1">
      <alignment vertical="center" wrapText="1"/>
    </xf>
    <xf numFmtId="172" fontId="10" fillId="0" borderId="12" xfId="0" applyNumberFormat="1" applyFont="1" applyFill="1" applyBorder="1" applyAlignment="1">
      <alignment horizontal="right" vertical="center" wrapText="1" indent="1"/>
    </xf>
    <xf numFmtId="172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73" fontId="0" fillId="0" borderId="35" xfId="0" applyNumberFormat="1" applyFont="1" applyFill="1" applyBorder="1" applyAlignment="1" applyProtection="1">
      <alignment horizontal="right" vertical="center" wrapText="1" indent="2"/>
      <protection locked="0"/>
    </xf>
    <xf numFmtId="173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72" fontId="11" fillId="0" borderId="12" xfId="0" applyNumberFormat="1" applyFont="1" applyFill="1" applyBorder="1" applyAlignment="1" applyProtection="1">
      <alignment vertical="center" wrapText="1"/>
      <protection locked="0"/>
    </xf>
    <xf numFmtId="172" fontId="11" fillId="0" borderId="17" xfId="0" applyNumberFormat="1" applyFont="1" applyFill="1" applyBorder="1" applyAlignment="1" applyProtection="1">
      <alignment vertical="center" wrapText="1"/>
      <protection locked="0"/>
    </xf>
    <xf numFmtId="172" fontId="0" fillId="24" borderId="27" xfId="0" applyNumberFormat="1" applyFont="1" applyFill="1" applyBorder="1" applyAlignment="1">
      <alignment horizontal="right" vertical="center" wrapText="1" indent="2"/>
    </xf>
    <xf numFmtId="172" fontId="0" fillId="24" borderId="40" xfId="0" applyNumberFormat="1" applyFont="1" applyFill="1" applyBorder="1" applyAlignment="1">
      <alignment horizontal="righ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72" fontId="11" fillId="0" borderId="22" xfId="0" applyNumberFormat="1" applyFont="1" applyFill="1" applyBorder="1" applyAlignment="1" applyProtection="1">
      <alignment vertical="center"/>
      <protection locked="0"/>
    </xf>
    <xf numFmtId="172" fontId="10" fillId="0" borderId="22" xfId="0" applyNumberFormat="1" applyFont="1" applyFill="1" applyBorder="1" applyAlignment="1" applyProtection="1">
      <alignment vertical="center"/>
      <protection/>
    </xf>
    <xf numFmtId="172" fontId="11" fillId="0" borderId="41" xfId="0" applyNumberFormat="1" applyFont="1" applyFill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vertical="center" wrapText="1"/>
      <protection/>
    </xf>
    <xf numFmtId="172" fontId="11" fillId="0" borderId="20" xfId="0" applyNumberFormat="1" applyFont="1" applyFill="1" applyBorder="1" applyAlignment="1" applyProtection="1">
      <alignment vertical="center"/>
      <protection locked="0"/>
    </xf>
    <xf numFmtId="172" fontId="11" fillId="0" borderId="32" xfId="0" applyNumberFormat="1" applyFont="1" applyFill="1" applyBorder="1" applyAlignment="1" applyProtection="1">
      <alignment vertical="center"/>
      <protection locked="0"/>
    </xf>
    <xf numFmtId="172" fontId="10" fillId="0" borderId="38" xfId="0" applyNumberFormat="1" applyFont="1" applyFill="1" applyBorder="1" applyAlignment="1" applyProtection="1">
      <alignment vertical="center"/>
      <protection/>
    </xf>
    <xf numFmtId="172" fontId="10" fillId="0" borderId="21" xfId="0" applyNumberFormat="1" applyFont="1" applyFill="1" applyBorder="1" applyAlignment="1" applyProtection="1">
      <alignment vertical="center"/>
      <protection/>
    </xf>
    <xf numFmtId="172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1" fillId="0" borderId="43" xfId="0" applyFont="1" applyFill="1" applyBorder="1" applyAlignment="1" applyProtection="1">
      <alignment horizontal="right" vertical="center" wrapText="1" indent="1"/>
      <protection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 locked="0"/>
    </xf>
    <xf numFmtId="172" fontId="11" fillId="0" borderId="25" xfId="0" applyNumberFormat="1" applyFont="1" applyFill="1" applyBorder="1" applyAlignment="1" applyProtection="1">
      <alignment vertical="center" wrapText="1"/>
      <protection/>
    </xf>
    <xf numFmtId="172" fontId="11" fillId="0" borderId="44" xfId="0" applyNumberFormat="1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horizontal="right" vertical="center" wrapText="1" indent="1"/>
      <protection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172" fontId="11" fillId="0" borderId="45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 indent="1"/>
      <protection/>
    </xf>
    <xf numFmtId="172" fontId="4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14" xfId="0" applyFont="1" applyBorder="1" applyAlignment="1" applyProtection="1">
      <alignment vertical="center" wrapText="1"/>
      <protection/>
    </xf>
    <xf numFmtId="172" fontId="11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vertical="center" wrapText="1"/>
      <protection/>
    </xf>
    <xf numFmtId="0" fontId="15" fillId="0" borderId="47" xfId="0" applyFont="1" applyBorder="1" applyAlignment="1" applyProtection="1">
      <alignment vertical="center" wrapText="1"/>
      <protection/>
    </xf>
    <xf numFmtId="172" fontId="13" fillId="0" borderId="14" xfId="0" applyNumberFormat="1" applyFont="1" applyBorder="1" applyAlignment="1" applyProtection="1" quotePrefix="1">
      <alignment horizontal="right" vertical="center" wrapText="1" indent="1"/>
      <protection/>
    </xf>
    <xf numFmtId="172" fontId="13" fillId="0" borderId="48" xfId="0" applyNumberFormat="1" applyFont="1" applyBorder="1" applyAlignment="1" applyProtection="1" quotePrefix="1">
      <alignment horizontal="right" vertical="center" wrapText="1" indent="1"/>
      <protection/>
    </xf>
    <xf numFmtId="172" fontId="15" fillId="0" borderId="48" xfId="0" applyNumberFormat="1" applyFont="1" applyBorder="1" applyAlignment="1" applyProtection="1">
      <alignment horizontal="right" vertical="center" wrapText="1" indent="1"/>
      <protection/>
    </xf>
    <xf numFmtId="172" fontId="11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9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18" xfId="60" applyFont="1" applyFill="1" applyBorder="1" applyAlignment="1" applyProtection="1">
      <alignment horizontal="left" vertical="center" wrapText="1" indent="1"/>
      <protection/>
    </xf>
    <xf numFmtId="0" fontId="11" fillId="0" borderId="10" xfId="60" applyFont="1" applyFill="1" applyBorder="1" applyAlignment="1" applyProtection="1">
      <alignment horizontal="left" vertical="center" wrapText="1" indent="1"/>
      <protection/>
    </xf>
    <xf numFmtId="0" fontId="11" fillId="0" borderId="25" xfId="60" applyFont="1" applyFill="1" applyBorder="1" applyAlignment="1" applyProtection="1">
      <alignment horizontal="left" vertical="center" wrapText="1" indent="1"/>
      <protection/>
    </xf>
    <xf numFmtId="0" fontId="11" fillId="0" borderId="24" xfId="60" applyFont="1" applyFill="1" applyBorder="1" applyAlignment="1" applyProtection="1">
      <alignment horizontal="left" vertical="center" wrapText="1" indent="1"/>
      <protection/>
    </xf>
    <xf numFmtId="0" fontId="11" fillId="0" borderId="50" xfId="60" applyFont="1" applyFill="1" applyBorder="1" applyAlignment="1" applyProtection="1">
      <alignment horizontal="left" vertical="center" wrapText="1" indent="1"/>
      <protection/>
    </xf>
    <xf numFmtId="0" fontId="11" fillId="0" borderId="11" xfId="60" applyFont="1" applyFill="1" applyBorder="1" applyAlignment="1" applyProtection="1">
      <alignment horizontal="left" vertical="center" wrapText="1" indent="1"/>
      <protection/>
    </xf>
    <xf numFmtId="49" fontId="11" fillId="0" borderId="36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33" xfId="60" applyNumberFormat="1" applyFont="1" applyFill="1" applyBorder="1" applyAlignment="1" applyProtection="1">
      <alignment horizontal="left" vertical="center" wrapText="1" indent="1"/>
      <protection/>
    </xf>
    <xf numFmtId="49" fontId="11" fillId="0" borderId="42" xfId="60" applyNumberFormat="1" applyFont="1" applyFill="1" applyBorder="1" applyAlignment="1" applyProtection="1">
      <alignment horizontal="left" vertical="center" wrapText="1" indent="1"/>
      <protection/>
    </xf>
    <xf numFmtId="0" fontId="11" fillId="0" borderId="0" xfId="60" applyFont="1" applyFill="1" applyBorder="1" applyAlignment="1" applyProtection="1">
      <alignment horizontal="left" vertical="center" wrapText="1" indent="1"/>
      <protection/>
    </xf>
    <xf numFmtId="0" fontId="10" fillId="0" borderId="16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10" fillId="0" borderId="51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vertical="center" wrapText="1"/>
      <protection/>
    </xf>
    <xf numFmtId="0" fontId="10" fillId="0" borderId="52" xfId="60" applyFont="1" applyFill="1" applyBorder="1" applyAlignment="1" applyProtection="1">
      <alignment vertical="center" wrapText="1"/>
      <protection/>
    </xf>
    <xf numFmtId="0" fontId="10" fillId="0" borderId="16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center" vertical="center" wrapText="1"/>
      <protection/>
    </xf>
    <xf numFmtId="0" fontId="10" fillId="0" borderId="15" xfId="60" applyFont="1" applyFill="1" applyBorder="1" applyAlignment="1" applyProtection="1">
      <alignment horizontal="center" vertical="center" wrapTex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Fill="1" applyBorder="1" applyAlignment="1" applyProtection="1">
      <alignment horizontal="right"/>
      <protection/>
    </xf>
    <xf numFmtId="172" fontId="18" fillId="0" borderId="19" xfId="60" applyNumberFormat="1" applyFont="1" applyFill="1" applyBorder="1" applyAlignment="1" applyProtection="1">
      <alignment horizontal="left" vertical="center"/>
      <protection/>
    </xf>
    <xf numFmtId="0" fontId="11" fillId="0" borderId="10" xfId="60" applyFont="1" applyFill="1" applyBorder="1" applyAlignment="1" applyProtection="1">
      <alignment horizontal="left" indent="6"/>
      <protection/>
    </xf>
    <xf numFmtId="0" fontId="11" fillId="0" borderId="10" xfId="60" applyFont="1" applyFill="1" applyBorder="1" applyAlignment="1" applyProtection="1">
      <alignment horizontal="left" vertical="center" wrapText="1" indent="6"/>
      <protection/>
    </xf>
    <xf numFmtId="0" fontId="11" fillId="0" borderId="11" xfId="60" applyFont="1" applyFill="1" applyBorder="1" applyAlignment="1" applyProtection="1">
      <alignment horizontal="left" vertical="center" wrapText="1" indent="6"/>
      <protection/>
    </xf>
    <xf numFmtId="0" fontId="11" fillId="0" borderId="20" xfId="60" applyFont="1" applyFill="1" applyBorder="1" applyAlignment="1" applyProtection="1">
      <alignment horizontal="left" vertical="center" wrapText="1" indent="6"/>
      <protection/>
    </xf>
    <xf numFmtId="172" fontId="10" fillId="0" borderId="48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4" xfId="0" applyFont="1" applyBorder="1" applyAlignment="1" applyProtection="1">
      <alignment horizontal="left" vertical="center" wrapText="1" inden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1" xfId="0" applyFont="1" applyBorder="1" applyAlignment="1" applyProtection="1">
      <alignment horizontal="left" vertical="center" wrapText="1" indent="1"/>
      <protection/>
    </xf>
    <xf numFmtId="0" fontId="15" fillId="0" borderId="55" xfId="0" applyFont="1" applyBorder="1" applyAlignment="1" applyProtection="1">
      <alignment horizontal="left" vertical="center" wrapText="1" indent="1"/>
      <protection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9" xfId="0" applyFont="1" applyFill="1" applyBorder="1" applyAlignment="1" applyProtection="1">
      <alignment horizontal="right" vertical="center"/>
      <protection/>
    </xf>
    <xf numFmtId="0" fontId="13" fillId="0" borderId="47" xfId="0" applyFont="1" applyBorder="1" applyAlignment="1" applyProtection="1">
      <alignment horizontal="left" vertical="center" wrapText="1" indent="1"/>
      <protection/>
    </xf>
    <xf numFmtId="0" fontId="7" fillId="0" borderId="0" xfId="60" applyFont="1" applyFill="1" applyProtection="1">
      <alignment/>
      <protection/>
    </xf>
    <xf numFmtId="0" fontId="7" fillId="0" borderId="0" xfId="60" applyFont="1" applyFill="1" applyAlignment="1" applyProtection="1">
      <alignment horizontal="right" vertical="center" indent="1"/>
      <protection/>
    </xf>
    <xf numFmtId="172" fontId="10" fillId="0" borderId="52" xfId="60" applyNumberFormat="1" applyFont="1" applyFill="1" applyBorder="1" applyAlignment="1" applyProtection="1">
      <alignment horizontal="right" vertical="center" wrapText="1" indent="1"/>
      <protection/>
    </xf>
    <xf numFmtId="172" fontId="10" fillId="0" borderId="14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1" fillId="0" borderId="25" xfId="60" applyFont="1" applyFill="1" applyBorder="1" applyAlignment="1" applyProtection="1">
      <alignment horizontal="left" vertical="center" wrapText="1" indent="6"/>
      <protection/>
    </xf>
    <xf numFmtId="0" fontId="7" fillId="0" borderId="0" xfId="60" applyFill="1" applyProtection="1">
      <alignment/>
      <protection/>
    </xf>
    <xf numFmtId="0" fontId="11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4" fillId="0" borderId="25" xfId="0" applyFont="1" applyBorder="1" applyAlignment="1" applyProtection="1">
      <alignment horizontal="left" wrapText="1" indent="1"/>
      <protection/>
    </xf>
    <xf numFmtId="0" fontId="14" fillId="0" borderId="10" xfId="0" applyFont="1" applyBorder="1" applyAlignment="1" applyProtection="1">
      <alignment horizontal="left" wrapText="1" indent="1"/>
      <protection/>
    </xf>
    <xf numFmtId="0" fontId="14" fillId="0" borderId="11" xfId="0" applyFont="1" applyBorder="1" applyAlignment="1" applyProtection="1">
      <alignment horizontal="left" wrapText="1" indent="1"/>
      <protection/>
    </xf>
    <xf numFmtId="0" fontId="14" fillId="0" borderId="43" xfId="0" applyFont="1" applyBorder="1" applyAlignment="1" applyProtection="1">
      <alignment wrapText="1"/>
      <protection/>
    </xf>
    <xf numFmtId="0" fontId="14" fillId="0" borderId="12" xfId="0" applyFont="1" applyBorder="1" applyAlignment="1" applyProtection="1">
      <alignment wrapText="1"/>
      <protection/>
    </xf>
    <xf numFmtId="0" fontId="7" fillId="0" borderId="0" xfId="60" applyFill="1" applyAlignment="1" applyProtection="1">
      <alignment/>
      <protection/>
    </xf>
    <xf numFmtId="0" fontId="12" fillId="0" borderId="0" xfId="60" applyFont="1" applyFill="1" applyProtection="1">
      <alignment/>
      <protection/>
    </xf>
    <xf numFmtId="0" fontId="3" fillId="0" borderId="0" xfId="60" applyFont="1" applyFill="1" applyProtection="1">
      <alignment/>
      <protection/>
    </xf>
    <xf numFmtId="172" fontId="10" fillId="0" borderId="48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53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48" xfId="60" applyFont="1" applyFill="1" applyBorder="1" applyAlignment="1" applyProtection="1">
      <alignment horizontal="center" vertical="center" wrapText="1"/>
      <protection/>
    </xf>
    <xf numFmtId="172" fontId="11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5" fillId="0" borderId="55" xfId="0" applyFont="1" applyBorder="1" applyAlignment="1" applyProtection="1">
      <alignment vertical="center" wrapText="1"/>
      <protection/>
    </xf>
    <xf numFmtId="172" fontId="1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60" applyFill="1" applyAlignment="1" applyProtection="1">
      <alignment horizontal="left" vertical="center" indent="1"/>
      <protection/>
    </xf>
    <xf numFmtId="172" fontId="4" fillId="0" borderId="40" xfId="0" applyNumberFormat="1" applyFont="1" applyFill="1" applyBorder="1" applyAlignment="1" applyProtection="1">
      <alignment horizontal="center" vertical="center" wrapText="1"/>
      <protection/>
    </xf>
    <xf numFmtId="172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1" fillId="0" borderId="0" xfId="0" applyNumberFormat="1" applyFont="1" applyFill="1" applyAlignment="1" applyProtection="1">
      <alignment horizontal="center" vertical="center" wrapText="1"/>
      <protection/>
    </xf>
    <xf numFmtId="172" fontId="10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56" xfId="0" applyNumberForma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ill="1" applyBorder="1" applyAlignment="1" applyProtection="1">
      <alignment horizontal="left" vertical="center" wrapText="1" indent="1"/>
      <protection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57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58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1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" fillId="0" borderId="48" xfId="0" applyNumberFormat="1" applyFont="1" applyFill="1" applyBorder="1" applyAlignment="1" applyProtection="1">
      <alignment horizontal="right" vertical="center" wrapText="1" indent="1"/>
      <protection/>
    </xf>
    <xf numFmtId="172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2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172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4" xfId="0" applyNumberFormat="1" applyFont="1" applyFill="1" applyBorder="1" applyAlignment="1" applyProtection="1">
      <alignment horizontal="centerContinuous" vertical="center" wrapText="1"/>
      <protection/>
    </xf>
    <xf numFmtId="172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2" fontId="10" fillId="0" borderId="14" xfId="0" applyNumberFormat="1" applyFont="1" applyFill="1" applyBorder="1" applyAlignment="1" applyProtection="1">
      <alignment horizontal="center" vertical="center" wrapText="1"/>
      <protection/>
    </xf>
    <xf numFmtId="172" fontId="10" fillId="0" borderId="15" xfId="0" applyNumberFormat="1" applyFont="1" applyFill="1" applyBorder="1" applyAlignment="1" applyProtection="1">
      <alignment horizontal="center" vertical="center" wrapTex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2" fontId="16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12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10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43" xfId="0" applyNumberFormat="1" applyFont="1" applyFill="1" applyBorder="1" applyAlignment="1" applyProtection="1">
      <alignment horizontal="left" vertical="center" wrapText="1" indent="2"/>
      <protection/>
    </xf>
    <xf numFmtId="172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6" fillId="0" borderId="25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58" xfId="0" applyNumberFormat="1" applyFill="1" applyBorder="1" applyAlignment="1" applyProtection="1">
      <alignment horizontal="left" vertical="center" wrapText="1" indent="1"/>
      <protection/>
    </xf>
    <xf numFmtId="172" fontId="11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72" fontId="11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2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72" fontId="11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19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3" fontId="20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 horizontal="right" indent="1"/>
      <protection/>
    </xf>
    <xf numFmtId="3" fontId="4" fillId="0" borderId="0" xfId="0" applyNumberFormat="1" applyFont="1" applyFill="1" applyAlignment="1" applyProtection="1">
      <alignment horizontal="right" indent="1"/>
      <protection/>
    </xf>
    <xf numFmtId="0" fontId="17" fillId="0" borderId="0" xfId="0" applyFont="1" applyFill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172" fontId="10" fillId="0" borderId="59" xfId="60" applyNumberFormat="1" applyFont="1" applyFill="1" applyBorder="1" applyAlignment="1" applyProtection="1">
      <alignment horizontal="right" vertical="center" wrapText="1" indent="1"/>
      <protection/>
    </xf>
    <xf numFmtId="172" fontId="11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10" fillId="0" borderId="51" xfId="6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wrapText="1"/>
      <protection/>
    </xf>
    <xf numFmtId="0" fontId="15" fillId="0" borderId="47" xfId="0" applyFont="1" applyBorder="1" applyAlignment="1" applyProtection="1">
      <alignment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6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172" fontId="10" fillId="0" borderId="39" xfId="0" applyNumberFormat="1" applyFont="1" applyFill="1" applyBorder="1" applyAlignment="1" applyProtection="1">
      <alignment horizontal="center" vertical="center" wrapText="1"/>
      <protection/>
    </xf>
    <xf numFmtId="172" fontId="10" fillId="0" borderId="38" xfId="0" applyNumberFormat="1" applyFont="1" applyFill="1" applyBorder="1" applyAlignment="1" applyProtection="1">
      <alignment horizontal="center" vertical="center" wrapText="1"/>
      <protection/>
    </xf>
    <xf numFmtId="172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vertical="center" wrapText="1"/>
      <protection/>
    </xf>
    <xf numFmtId="0" fontId="10" fillId="0" borderId="14" xfId="60" applyFont="1" applyFill="1" applyBorder="1" applyAlignment="1" applyProtection="1">
      <alignment horizontal="left" vertical="center" wrapText="1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1" fillId="0" borderId="24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Fill="1" applyBorder="1" applyAlignment="1" applyProtection="1">
      <alignment horizontal="left" vertical="center" wrapText="1"/>
      <protection/>
    </xf>
    <xf numFmtId="0" fontId="11" fillId="0" borderId="50" xfId="60" applyFont="1" applyFill="1" applyBorder="1" applyAlignment="1" applyProtection="1">
      <alignment horizontal="left" vertical="center" wrapText="1"/>
      <protection/>
    </xf>
    <xf numFmtId="0" fontId="11" fillId="0" borderId="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Fill="1" applyBorder="1" applyAlignment="1" applyProtection="1">
      <alignment horizontal="left" vertical="center"/>
      <protection/>
    </xf>
    <xf numFmtId="0" fontId="11" fillId="0" borderId="11" xfId="60" applyFont="1" applyFill="1" applyBorder="1" applyAlignment="1" applyProtection="1">
      <alignment horizontal="left" vertical="center" wrapText="1"/>
      <protection/>
    </xf>
    <xf numFmtId="0" fontId="11" fillId="0" borderId="20" xfId="60" applyFont="1" applyFill="1" applyBorder="1" applyAlignment="1" applyProtection="1">
      <alignment horizontal="left" vertical="center" wrapText="1"/>
      <protection/>
    </xf>
    <xf numFmtId="0" fontId="11" fillId="0" borderId="25" xfId="60" applyFont="1" applyFill="1" applyBorder="1" applyAlignment="1" applyProtection="1">
      <alignment horizontal="left" vertical="center" wrapText="1"/>
      <protection/>
    </xf>
    <xf numFmtId="0" fontId="11" fillId="0" borderId="18" xfId="60" applyFont="1" applyFill="1" applyBorder="1" applyAlignment="1" applyProtection="1">
      <alignment horizontal="left" vertical="center" wrapText="1"/>
      <protection/>
    </xf>
    <xf numFmtId="0" fontId="13" fillId="0" borderId="47" xfId="0" applyFont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72" fontId="26" fillId="0" borderId="10" xfId="0" applyNumberFormat="1" applyFont="1" applyBorder="1" applyAlignment="1" applyProtection="1">
      <alignment horizontal="center" vertical="center" wrapText="1"/>
      <protection locked="0"/>
    </xf>
    <xf numFmtId="172" fontId="27" fillId="0" borderId="10" xfId="0" applyNumberFormat="1" applyFont="1" applyBorder="1" applyAlignment="1" applyProtection="1">
      <alignment horizontal="right" wrapText="1"/>
      <protection locked="0"/>
    </xf>
    <xf numFmtId="172" fontId="2" fillId="0" borderId="0" xfId="0" applyNumberFormat="1" applyFont="1" applyBorder="1" applyAlignment="1" applyProtection="1">
      <alignment horizontal="right" wrapText="1"/>
      <protection locked="0"/>
    </xf>
    <xf numFmtId="172" fontId="0" fillId="0" borderId="0" xfId="0" applyNumberFormat="1" applyAlignment="1">
      <alignment vertical="center" wrapText="1"/>
    </xf>
    <xf numFmtId="172" fontId="23" fillId="0" borderId="10" xfId="0" applyNumberFormat="1" applyFont="1" applyBorder="1" applyAlignment="1" applyProtection="1">
      <alignment horizontal="center" vertical="center" wrapText="1"/>
      <protection locked="0"/>
    </xf>
    <xf numFmtId="172" fontId="23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3" fillId="0" borderId="10" xfId="0" applyNumberFormat="1" applyFont="1" applyBorder="1" applyAlignment="1" applyProtection="1">
      <alignment horizontal="center" vertical="center" wrapText="1"/>
      <protection locked="0"/>
    </xf>
    <xf numFmtId="172" fontId="0" fillId="0" borderId="0" xfId="0" applyNumberFormat="1" applyAlignment="1" applyProtection="1">
      <alignment vertical="center" wrapText="1"/>
      <protection/>
    </xf>
    <xf numFmtId="49" fontId="23" fillId="25" borderId="10" xfId="60" applyNumberFormat="1" applyFont="1" applyFill="1" applyBorder="1" applyAlignment="1" applyProtection="1">
      <alignment horizontal="left" vertical="center" wrapText="1" indent="1"/>
      <protection/>
    </xf>
    <xf numFmtId="0" fontId="27" fillId="25" borderId="10" xfId="60" applyFont="1" applyFill="1" applyBorder="1" applyAlignment="1" applyProtection="1">
      <alignment horizontal="left" vertical="center" wrapText="1" indent="1"/>
      <protection/>
    </xf>
    <xf numFmtId="172" fontId="27" fillId="25" borderId="10" xfId="60" applyNumberFormat="1" applyFont="1" applyFill="1" applyBorder="1" applyAlignment="1" applyProtection="1">
      <alignment horizontal="right" vertical="center" wrapText="1"/>
      <protection/>
    </xf>
    <xf numFmtId="49" fontId="14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60" applyFont="1" applyFill="1" applyBorder="1" applyAlignment="1" applyProtection="1">
      <alignment horizontal="left" indent="1"/>
      <protection/>
    </xf>
    <xf numFmtId="172" fontId="26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Font="1" applyFill="1" applyBorder="1" applyAlignment="1">
      <alignment horizontal="left" wrapText="1" indent="1"/>
    </xf>
    <xf numFmtId="3" fontId="26" fillId="0" borderId="10" xfId="0" applyNumberFormat="1" applyFont="1" applyFill="1" applyBorder="1" applyAlignment="1">
      <alignment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72" fontId="0" fillId="26" borderId="10" xfId="6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60" applyFont="1" applyFill="1" applyBorder="1" applyAlignment="1" applyProtection="1">
      <alignment horizontal="left" vertical="center" wrapText="1" indent="1"/>
      <protection/>
    </xf>
    <xf numFmtId="172" fontId="26" fillId="26" borderId="10" xfId="60" applyNumberFormat="1" applyFont="1" applyFill="1" applyBorder="1" applyAlignment="1" applyProtection="1">
      <alignment horizontal="right" vertical="center" wrapText="1"/>
      <protection locked="0"/>
    </xf>
    <xf numFmtId="3" fontId="25" fillId="0" borderId="10" xfId="0" applyNumberFormat="1" applyFont="1" applyFill="1" applyBorder="1" applyAlignment="1">
      <alignment/>
    </xf>
    <xf numFmtId="0" fontId="27" fillId="25" borderId="10" xfId="60" applyFont="1" applyFill="1" applyBorder="1" applyAlignment="1" applyProtection="1">
      <alignment horizontal="left" indent="1"/>
      <protection/>
    </xf>
    <xf numFmtId="172" fontId="27" fillId="25" borderId="10" xfId="60" applyNumberFormat="1" applyFont="1" applyFill="1" applyBorder="1" applyAlignment="1" applyProtection="1">
      <alignment horizontal="right" vertical="center" wrapText="1"/>
      <protection locked="0"/>
    </xf>
    <xf numFmtId="172" fontId="28" fillId="0" borderId="0" xfId="0" applyNumberFormat="1" applyFont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 indent="1"/>
    </xf>
    <xf numFmtId="3" fontId="26" fillId="26" borderId="10" xfId="0" applyNumberFormat="1" applyFont="1" applyFill="1" applyBorder="1" applyAlignment="1">
      <alignment/>
    </xf>
    <xf numFmtId="172" fontId="26" fillId="0" borderId="10" xfId="0" applyNumberFormat="1" applyFont="1" applyBorder="1" applyAlignment="1">
      <alignment vertical="center" wrapText="1"/>
    </xf>
    <xf numFmtId="172" fontId="28" fillId="0" borderId="0" xfId="0" applyNumberFormat="1" applyFont="1" applyFill="1" applyAlignment="1">
      <alignment vertical="center" wrapText="1"/>
    </xf>
    <xf numFmtId="0" fontId="14" fillId="0" borderId="10" xfId="60" applyFont="1" applyFill="1" applyBorder="1" applyAlignment="1" applyProtection="1">
      <alignment horizontal="left" indent="1"/>
      <protection/>
    </xf>
    <xf numFmtId="172" fontId="25" fillId="0" borderId="10" xfId="0" applyNumberFormat="1" applyFont="1" applyBorder="1" applyAlignment="1">
      <alignment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vertical="center" wrapText="1"/>
    </xf>
    <xf numFmtId="0" fontId="26" fillId="8" borderId="10" xfId="60" applyFont="1" applyFill="1" applyBorder="1" applyAlignment="1" applyProtection="1">
      <alignment horizontal="left" vertical="center" wrapText="1" indent="1"/>
      <protection/>
    </xf>
    <xf numFmtId="172" fontId="29" fillId="8" borderId="10" xfId="60" applyNumberFormat="1" applyFont="1" applyFill="1" applyBorder="1" applyAlignment="1" applyProtection="1">
      <alignment horizontal="right" vertical="center" wrapText="1"/>
      <protection locked="0"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172" fontId="25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29" fillId="8" borderId="10" xfId="0" applyNumberFormat="1" applyFont="1" applyFill="1" applyBorder="1" applyAlignment="1" applyProtection="1">
      <alignment vertical="center" wrapText="1"/>
      <protection locked="0"/>
    </xf>
    <xf numFmtId="172" fontId="0" fillId="26" borderId="0" xfId="0" applyNumberFormat="1" applyFill="1" applyAlignment="1">
      <alignment vertical="center" wrapText="1"/>
    </xf>
    <xf numFmtId="172" fontId="2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10" xfId="0" applyNumberFormat="1" applyFont="1" applyFill="1" applyBorder="1" applyAlignment="1" applyProtection="1">
      <alignment vertical="center" wrapText="1"/>
      <protection locked="0"/>
    </xf>
    <xf numFmtId="0" fontId="23" fillId="27" borderId="10" xfId="60" applyFont="1" applyFill="1" applyBorder="1" applyAlignment="1" applyProtection="1">
      <alignment horizontal="left" vertical="center" wrapText="1" indent="1"/>
      <protection/>
    </xf>
    <xf numFmtId="172" fontId="23" fillId="27" borderId="10" xfId="0" applyNumberFormat="1" applyFont="1" applyFill="1" applyBorder="1" applyAlignment="1" applyProtection="1">
      <alignment vertical="center" wrapText="1"/>
      <protection locked="0"/>
    </xf>
    <xf numFmtId="172" fontId="1" fillId="0" borderId="0" xfId="0" applyNumberFormat="1" applyFont="1" applyAlignment="1">
      <alignment vertical="center" wrapText="1"/>
    </xf>
    <xf numFmtId="172" fontId="26" fillId="0" borderId="0" xfId="0" applyNumberFormat="1" applyFont="1" applyBorder="1" applyAlignment="1" applyProtection="1">
      <alignment horizontal="center" vertical="center" wrapText="1"/>
      <protection locked="0"/>
    </xf>
    <xf numFmtId="172" fontId="26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26" fillId="0" borderId="25" xfId="0" applyNumberFormat="1" applyFont="1" applyBorder="1" applyAlignment="1" applyProtection="1">
      <alignment horizontal="center" vertical="center" wrapText="1"/>
      <protection locked="0"/>
    </xf>
    <xf numFmtId="172" fontId="26" fillId="0" borderId="25" xfId="0" applyNumberFormat="1" applyFont="1" applyBorder="1" applyAlignment="1">
      <alignment vertical="center" wrapText="1"/>
    </xf>
    <xf numFmtId="186" fontId="11" fillId="0" borderId="0" xfId="60" applyNumberFormat="1" applyFont="1" applyFill="1" applyProtection="1">
      <alignment/>
      <protection/>
    </xf>
    <xf numFmtId="3" fontId="11" fillId="0" borderId="0" xfId="60" applyNumberFormat="1" applyFont="1" applyFill="1" applyProtection="1">
      <alignment/>
      <protection/>
    </xf>
    <xf numFmtId="186" fontId="11" fillId="0" borderId="0" xfId="60" applyNumberFormat="1" applyFont="1" applyFill="1" applyAlignment="1" applyProtection="1">
      <alignment/>
      <protection/>
    </xf>
    <xf numFmtId="3" fontId="11" fillId="0" borderId="0" xfId="60" applyNumberFormat="1" applyFont="1" applyFill="1" applyAlignment="1" applyProtection="1">
      <alignment/>
      <protection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4" xfId="60" applyFont="1" applyFill="1" applyBorder="1" applyAlignment="1" applyProtection="1">
      <alignment horizontal="center" vertical="center" wrapText="1"/>
      <protection/>
    </xf>
    <xf numFmtId="0" fontId="10" fillId="0" borderId="52" xfId="60" applyFont="1" applyFill="1" applyBorder="1" applyAlignment="1" applyProtection="1">
      <alignment horizontal="center" vertical="center" wrapText="1"/>
      <protection/>
    </xf>
    <xf numFmtId="0" fontId="10" fillId="0" borderId="59" xfId="60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 applyProtection="1">
      <alignment horizontal="left" vertical="center" wrapText="1" indent="1"/>
      <protection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72" fontId="11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vertical="center" wrapText="1"/>
      <protection/>
    </xf>
    <xf numFmtId="172" fontId="3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/>
    </xf>
    <xf numFmtId="0" fontId="30" fillId="1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3" fontId="28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left" vertical="top" wrapText="1"/>
    </xf>
    <xf numFmtId="3" fontId="31" fillId="0" borderId="10" xfId="0" applyNumberFormat="1" applyFont="1" applyBorder="1" applyAlignment="1">
      <alignment horizontal="right" vertical="top" wrapText="1"/>
    </xf>
    <xf numFmtId="0" fontId="3" fillId="0" borderId="0" xfId="60" applyFont="1" applyFill="1" applyAlignment="1" applyProtection="1">
      <alignment horizontal="center"/>
      <protection/>
    </xf>
    <xf numFmtId="172" fontId="3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33" xfId="60" applyFont="1" applyFill="1" applyBorder="1" applyAlignment="1" applyProtection="1">
      <alignment horizontal="center" vertical="center" wrapText="1"/>
      <protection/>
    </xf>
    <xf numFmtId="0" fontId="4" fillId="0" borderId="42" xfId="60" applyFont="1" applyFill="1" applyBorder="1" applyAlignment="1" applyProtection="1">
      <alignment horizontal="center" vertical="center" wrapText="1"/>
      <protection/>
    </xf>
    <xf numFmtId="0" fontId="4" fillId="0" borderId="24" xfId="60" applyFont="1" applyFill="1" applyBorder="1" applyAlignment="1" applyProtection="1">
      <alignment horizontal="center" vertical="center" wrapText="1"/>
      <protection/>
    </xf>
    <xf numFmtId="0" fontId="4" fillId="0" borderId="20" xfId="60" applyFont="1" applyFill="1" applyBorder="1" applyAlignment="1" applyProtection="1">
      <alignment horizontal="center" vertical="center" wrapText="1"/>
      <protection/>
    </xf>
    <xf numFmtId="172" fontId="4" fillId="0" borderId="24" xfId="60" applyNumberFormat="1" applyFont="1" applyFill="1" applyBorder="1" applyAlignment="1" applyProtection="1">
      <alignment horizontal="center" vertical="center"/>
      <protection/>
    </xf>
    <xf numFmtId="172" fontId="4" fillId="0" borderId="60" xfId="60" applyNumberFormat="1" applyFont="1" applyFill="1" applyBorder="1" applyAlignment="1" applyProtection="1">
      <alignment horizontal="center" vertical="center"/>
      <protection/>
    </xf>
    <xf numFmtId="172" fontId="4" fillId="0" borderId="61" xfId="0" applyNumberFormat="1" applyFont="1" applyFill="1" applyBorder="1" applyAlignment="1" applyProtection="1">
      <alignment horizontal="center" vertical="center" wrapText="1"/>
      <protection/>
    </xf>
    <xf numFmtId="172" fontId="4" fillId="0" borderId="62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textRotation="180" wrapText="1"/>
      <protection/>
    </xf>
    <xf numFmtId="172" fontId="4" fillId="0" borderId="34" xfId="0" applyNumberFormat="1" applyFont="1" applyFill="1" applyBorder="1" applyAlignment="1" applyProtection="1">
      <alignment horizontal="center" vertical="center" wrapText="1"/>
      <protection/>
    </xf>
    <xf numFmtId="172" fontId="4" fillId="0" borderId="63" xfId="0" applyNumberFormat="1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center" textRotation="180" wrapText="1"/>
      <protection locked="0"/>
    </xf>
    <xf numFmtId="172" fontId="18" fillId="0" borderId="19" xfId="60" applyNumberFormat="1" applyFont="1" applyFill="1" applyBorder="1" applyAlignment="1" applyProtection="1">
      <alignment horizontal="left" vertical="center"/>
      <protection/>
    </xf>
    <xf numFmtId="172" fontId="18" fillId="0" borderId="19" xfId="60" applyNumberFormat="1" applyFont="1" applyFill="1" applyBorder="1" applyAlignment="1" applyProtection="1">
      <alignment horizontal="left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 indent="1"/>
      <protection/>
    </xf>
    <xf numFmtId="0" fontId="4" fillId="0" borderId="40" xfId="0" applyFont="1" applyFill="1" applyBorder="1" applyAlignment="1" applyProtection="1">
      <alignment horizontal="left" vertical="center" wrapText="1" indent="1"/>
      <protection/>
    </xf>
    <xf numFmtId="0" fontId="4" fillId="0" borderId="52" xfId="60" applyFont="1" applyFill="1" applyBorder="1" applyAlignment="1" applyProtection="1">
      <alignment horizontal="center" vertical="center" wrapText="1"/>
      <protection/>
    </xf>
    <xf numFmtId="0" fontId="4" fillId="0" borderId="47" xfId="60" applyFont="1" applyFill="1" applyBorder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>
      <alignment horizontal="center" textRotation="180" wrapText="1"/>
    </xf>
    <xf numFmtId="172" fontId="4" fillId="0" borderId="51" xfId="0" applyNumberFormat="1" applyFont="1" applyFill="1" applyBorder="1" applyAlignment="1" applyProtection="1">
      <alignment horizontal="center" vertical="center" wrapText="1"/>
      <protection/>
    </xf>
    <xf numFmtId="172" fontId="4" fillId="0" borderId="55" xfId="0" applyNumberFormat="1" applyFont="1" applyFill="1" applyBorder="1" applyAlignment="1" applyProtection="1">
      <alignment horizontal="center" vertical="center" wrapText="1"/>
      <protection/>
    </xf>
    <xf numFmtId="172" fontId="4" fillId="0" borderId="52" xfId="0" applyNumberFormat="1" applyFont="1" applyFill="1" applyBorder="1" applyAlignment="1" applyProtection="1">
      <alignment horizontal="center" vertical="center" wrapText="1"/>
      <protection/>
    </xf>
    <xf numFmtId="172" fontId="4" fillId="0" borderId="47" xfId="0" applyNumberFormat="1" applyFont="1" applyFill="1" applyBorder="1" applyAlignment="1" applyProtection="1">
      <alignment horizontal="center" vertical="center"/>
      <protection/>
    </xf>
    <xf numFmtId="172" fontId="4" fillId="0" borderId="47" xfId="0" applyNumberFormat="1" applyFont="1" applyFill="1" applyBorder="1" applyAlignment="1" applyProtection="1">
      <alignment horizontal="center" vertical="center" wrapText="1"/>
      <protection/>
    </xf>
    <xf numFmtId="172" fontId="4" fillId="0" borderId="61" xfId="0" applyNumberFormat="1" applyFont="1" applyFill="1" applyBorder="1" applyAlignment="1" applyProtection="1">
      <alignment horizontal="center" vertical="center" wrapText="1"/>
      <protection/>
    </xf>
    <xf numFmtId="172" fontId="4" fillId="0" borderId="62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Alignment="1">
      <alignment horizontal="center" textRotation="180" wrapText="1"/>
    </xf>
    <xf numFmtId="172" fontId="4" fillId="0" borderId="49" xfId="0" applyNumberFormat="1" applyFont="1" applyFill="1" applyBorder="1" applyAlignment="1">
      <alignment horizontal="center" vertical="center" wrapText="1"/>
    </xf>
    <xf numFmtId="172" fontId="4" fillId="0" borderId="64" xfId="0" applyNumberFormat="1" applyFont="1" applyFill="1" applyBorder="1" applyAlignment="1">
      <alignment horizontal="center" vertical="center" wrapText="1"/>
    </xf>
    <xf numFmtId="172" fontId="4" fillId="0" borderId="61" xfId="0" applyNumberFormat="1" applyFont="1" applyFill="1" applyBorder="1" applyAlignment="1">
      <alignment horizontal="center" vertical="center" wrapText="1"/>
    </xf>
    <xf numFmtId="172" fontId="4" fillId="0" borderId="62" xfId="0" applyNumberFormat="1" applyFont="1" applyFill="1" applyBorder="1" applyAlignment="1">
      <alignment horizontal="center" vertical="center" wrapText="1"/>
    </xf>
    <xf numFmtId="172" fontId="4" fillId="0" borderId="61" xfId="0" applyNumberFormat="1" applyFont="1" applyFill="1" applyBorder="1" applyAlignment="1">
      <alignment horizontal="center" vertical="center"/>
    </xf>
    <xf numFmtId="172" fontId="4" fillId="0" borderId="62" xfId="0" applyNumberFormat="1" applyFont="1" applyFill="1" applyBorder="1" applyAlignment="1">
      <alignment horizontal="center" vertical="center"/>
    </xf>
    <xf numFmtId="172" fontId="4" fillId="0" borderId="65" xfId="0" applyNumberFormat="1" applyFont="1" applyFill="1" applyBorder="1" applyAlignment="1">
      <alignment horizontal="center" vertical="center" wrapText="1"/>
    </xf>
    <xf numFmtId="172" fontId="4" fillId="0" borderId="66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172" fontId="4" fillId="0" borderId="67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 applyProtection="1">
      <alignment horizontal="left" vertical="center" wrapText="1"/>
      <protection/>
    </xf>
    <xf numFmtId="0" fontId="4" fillId="0" borderId="68" xfId="0" applyFont="1" applyFill="1" applyBorder="1" applyAlignment="1" applyProtection="1">
      <alignment horizontal="left" vertical="center" wrapText="1"/>
      <protection/>
    </xf>
    <xf numFmtId="0" fontId="4" fillId="0" borderId="49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/>
      <protection/>
    </xf>
    <xf numFmtId="0" fontId="10" fillId="0" borderId="4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H32" sqref="H32"/>
    </sheetView>
  </sheetViews>
  <sheetFormatPr defaultColWidth="9.00390625" defaultRowHeight="12.75"/>
  <cols>
    <col min="1" max="1" width="46.375" style="126" customWidth="1"/>
    <col min="2" max="2" width="66.125" style="126" customWidth="1"/>
    <col min="3" max="16384" width="9.375" style="126" customWidth="1"/>
  </cols>
  <sheetData>
    <row r="1" ht="18.75">
      <c r="A1" s="285" t="s">
        <v>81</v>
      </c>
    </row>
    <row r="3" spans="1:2" ht="12.75">
      <c r="A3" s="286"/>
      <c r="B3" s="286"/>
    </row>
    <row r="4" spans="1:2" ht="15.75">
      <c r="A4" s="260" t="s">
        <v>519</v>
      </c>
      <c r="B4" s="287"/>
    </row>
    <row r="5" spans="1:2" s="288" customFormat="1" ht="12.75">
      <c r="A5" s="286"/>
      <c r="B5" s="286"/>
    </row>
    <row r="6" spans="1:2" ht="12.75">
      <c r="A6" s="286" t="s">
        <v>393</v>
      </c>
      <c r="B6" s="286" t="s">
        <v>394</v>
      </c>
    </row>
    <row r="7" spans="1:2" ht="12.75">
      <c r="A7" s="286" t="s">
        <v>395</v>
      </c>
      <c r="B7" s="286" t="s">
        <v>396</v>
      </c>
    </row>
    <row r="8" spans="1:2" ht="12.75">
      <c r="A8" s="286" t="s">
        <v>397</v>
      </c>
      <c r="B8" s="286" t="s">
        <v>398</v>
      </c>
    </row>
    <row r="9" spans="1:2" ht="12.75">
      <c r="A9" s="286"/>
      <c r="B9" s="286"/>
    </row>
    <row r="10" spans="1:2" ht="15.75">
      <c r="A10" s="260" t="str">
        <f>+CONCATENATE(LEFT(A4,4),". évi módosított előirányzat BEVÉTELEK")</f>
        <v>2015. évi módosított előirányzat BEVÉTELEK</v>
      </c>
      <c r="B10" s="287"/>
    </row>
    <row r="11" spans="1:2" ht="12.75">
      <c r="A11" s="286"/>
      <c r="B11" s="286"/>
    </row>
    <row r="12" spans="1:2" s="288" customFormat="1" ht="12.75">
      <c r="A12" s="286" t="s">
        <v>399</v>
      </c>
      <c r="B12" s="286" t="s">
        <v>405</v>
      </c>
    </row>
    <row r="13" spans="1:2" ht="12.75">
      <c r="A13" s="286" t="s">
        <v>400</v>
      </c>
      <c r="B13" s="286" t="s">
        <v>406</v>
      </c>
    </row>
    <row r="14" spans="1:2" ht="12.75">
      <c r="A14" s="286" t="s">
        <v>401</v>
      </c>
      <c r="B14" s="286" t="s">
        <v>407</v>
      </c>
    </row>
    <row r="15" spans="1:2" ht="12.75">
      <c r="A15" s="286"/>
      <c r="B15" s="286"/>
    </row>
    <row r="16" spans="1:2" ht="14.25">
      <c r="A16" s="289" t="str">
        <f>+CONCATENATE(LEFT(A4,4),". évi teljesítés BEVÉTELEK")</f>
        <v>2015. évi teljesítés BEVÉTELEK</v>
      </c>
      <c r="B16" s="287"/>
    </row>
    <row r="17" spans="1:2" ht="12.75">
      <c r="A17" s="286"/>
      <c r="B17" s="286"/>
    </row>
    <row r="18" spans="1:2" ht="12.75">
      <c r="A18" s="286" t="s">
        <v>402</v>
      </c>
      <c r="B18" s="286" t="s">
        <v>408</v>
      </c>
    </row>
    <row r="19" spans="1:2" ht="12.75">
      <c r="A19" s="286" t="s">
        <v>403</v>
      </c>
      <c r="B19" s="286" t="s">
        <v>409</v>
      </c>
    </row>
    <row r="20" spans="1:2" ht="12.75">
      <c r="A20" s="286" t="s">
        <v>404</v>
      </c>
      <c r="B20" s="286" t="s">
        <v>410</v>
      </c>
    </row>
    <row r="21" spans="1:2" ht="12.75">
      <c r="A21" s="286"/>
      <c r="B21" s="286"/>
    </row>
    <row r="22" spans="1:2" ht="15.75">
      <c r="A22" s="260" t="str">
        <f>+CONCATENATE(LEFT(A4,4),". évi eredeti előirányzat KIADÁSOK")</f>
        <v>2015. évi eredeti előirányzat KIADÁSOK</v>
      </c>
      <c r="B22" s="287"/>
    </row>
    <row r="23" spans="1:2" ht="12.75">
      <c r="A23" s="286"/>
      <c r="B23" s="286"/>
    </row>
    <row r="24" spans="1:2" ht="12.75">
      <c r="A24" s="286" t="s">
        <v>411</v>
      </c>
      <c r="B24" s="286" t="s">
        <v>417</v>
      </c>
    </row>
    <row r="25" spans="1:2" ht="12.75">
      <c r="A25" s="286" t="s">
        <v>390</v>
      </c>
      <c r="B25" s="286" t="s">
        <v>418</v>
      </c>
    </row>
    <row r="26" spans="1:2" ht="12.75">
      <c r="A26" s="286" t="s">
        <v>412</v>
      </c>
      <c r="B26" s="286" t="s">
        <v>419</v>
      </c>
    </row>
    <row r="27" spans="1:2" ht="12.75">
      <c r="A27" s="286"/>
      <c r="B27" s="286"/>
    </row>
    <row r="28" spans="1:2" ht="15.75">
      <c r="A28" s="260" t="str">
        <f>+CONCATENATE(LEFT(A4,4),". évi módosított előirányzat KIADÁSOK")</f>
        <v>2015. évi módosított előirányzat KIADÁSOK</v>
      </c>
      <c r="B28" s="287"/>
    </row>
    <row r="29" spans="1:2" ht="12.75">
      <c r="A29" s="286"/>
      <c r="B29" s="286"/>
    </row>
    <row r="30" spans="1:2" ht="12.75">
      <c r="A30" s="286" t="s">
        <v>413</v>
      </c>
      <c r="B30" s="286" t="s">
        <v>424</v>
      </c>
    </row>
    <row r="31" spans="1:2" ht="12.75">
      <c r="A31" s="286" t="s">
        <v>391</v>
      </c>
      <c r="B31" s="286" t="s">
        <v>421</v>
      </c>
    </row>
    <row r="32" spans="1:2" ht="12.75">
      <c r="A32" s="286" t="s">
        <v>414</v>
      </c>
      <c r="B32" s="286" t="s">
        <v>420</v>
      </c>
    </row>
    <row r="33" spans="1:2" ht="12.75">
      <c r="A33" s="286"/>
      <c r="B33" s="286"/>
    </row>
    <row r="34" spans="1:2" ht="15.75">
      <c r="A34" s="290" t="str">
        <f>+CONCATENATE(LEFT(A4,4),". évi teljesítés KIADÁSOK")</f>
        <v>2015. évi teljesítés KIADÁSOK</v>
      </c>
      <c r="B34" s="287"/>
    </row>
    <row r="35" spans="1:2" ht="12.75">
      <c r="A35" s="286"/>
      <c r="B35" s="286"/>
    </row>
    <row r="36" spans="1:2" ht="12.75">
      <c r="A36" s="286" t="s">
        <v>415</v>
      </c>
      <c r="B36" s="286" t="s">
        <v>425</v>
      </c>
    </row>
    <row r="37" spans="1:2" ht="12.75">
      <c r="A37" s="286" t="s">
        <v>392</v>
      </c>
      <c r="B37" s="286" t="s">
        <v>423</v>
      </c>
    </row>
    <row r="38" spans="1:2" ht="12.75">
      <c r="A38" s="286" t="s">
        <v>416</v>
      </c>
      <c r="B38" s="286" t="s">
        <v>422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workbookViewId="0" topLeftCell="A1">
      <selection activeCell="O14" sqref="O14"/>
    </sheetView>
  </sheetViews>
  <sheetFormatPr defaultColWidth="9.00390625" defaultRowHeight="12.75"/>
  <cols>
    <col min="1" max="1" width="6.875" style="4" customWidth="1"/>
    <col min="2" max="2" width="50.375" style="3" customWidth="1"/>
    <col min="3" max="5" width="12.875" style="3" customWidth="1"/>
    <col min="6" max="6" width="13.875" style="3" customWidth="1"/>
    <col min="7" max="7" width="15.50390625" style="3" customWidth="1"/>
    <col min="8" max="8" width="16.875" style="3" customWidth="1"/>
    <col min="9" max="9" width="5.625" style="3" customWidth="1"/>
    <col min="10" max="16384" width="9.375" style="3" customWidth="1"/>
  </cols>
  <sheetData>
    <row r="1" spans="1:9" s="11" customFormat="1" ht="15.75" thickBot="1">
      <c r="A1" s="89"/>
      <c r="H1" s="90" t="s">
        <v>43</v>
      </c>
      <c r="I1" s="440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52" customFormat="1" ht="26.25" customHeight="1">
      <c r="A2" s="443" t="s">
        <v>46</v>
      </c>
      <c r="B2" s="445" t="s">
        <v>161</v>
      </c>
      <c r="C2" s="443" t="s">
        <v>162</v>
      </c>
      <c r="D2" s="443" t="s">
        <v>163</v>
      </c>
      <c r="E2" s="447" t="str">
        <f>+CONCATENATE("Hitel, kölcsön állomány ",LEFT(ÖSSZEFÜGGÉSEK!A4,4),". dec. 31-én")</f>
        <v>Hitel, kölcsön állomány 2015. dec. 31-én</v>
      </c>
      <c r="F2" s="449" t="s">
        <v>164</v>
      </c>
      <c r="G2" s="450"/>
      <c r="H2" s="441" t="str">
        <f>+CONCATENATE(LEFT(ÖSSZEFÜGGÉSEK!A4,4)+2,". után")</f>
        <v>2017. után</v>
      </c>
      <c r="I2" s="440"/>
    </row>
    <row r="3" spans="1:9" s="56" customFormat="1" ht="40.5" customHeight="1" thickBot="1">
      <c r="A3" s="444"/>
      <c r="B3" s="446"/>
      <c r="C3" s="446"/>
      <c r="D3" s="444"/>
      <c r="E3" s="448"/>
      <c r="F3" s="91" t="str">
        <f>+CONCATENATE(LEFT(ÖSSZEFÜGGÉSEK!A4,4)+1,".")</f>
        <v>2016.</v>
      </c>
      <c r="G3" s="92" t="str">
        <f>+CONCATENATE(LEFT(ÖSSZEFÜGGÉSEK!A4,4)+2,".")</f>
        <v>2017.</v>
      </c>
      <c r="H3" s="442"/>
      <c r="I3" s="440"/>
    </row>
    <row r="4" spans="1:9" s="96" customFormat="1" ht="12.75" customHeight="1" thickBot="1">
      <c r="A4" s="93" t="s">
        <v>302</v>
      </c>
      <c r="B4" s="45" t="s">
        <v>303</v>
      </c>
      <c r="C4" s="45" t="s">
        <v>304</v>
      </c>
      <c r="D4" s="94" t="s">
        <v>305</v>
      </c>
      <c r="E4" s="93" t="s">
        <v>306</v>
      </c>
      <c r="F4" s="94" t="s">
        <v>380</v>
      </c>
      <c r="G4" s="94" t="s">
        <v>381</v>
      </c>
      <c r="H4" s="95" t="s">
        <v>382</v>
      </c>
      <c r="I4" s="440"/>
    </row>
    <row r="5" spans="1:9" ht="22.5" customHeight="1" thickBot="1">
      <c r="A5" s="97" t="s">
        <v>3</v>
      </c>
      <c r="B5" s="98" t="s">
        <v>165</v>
      </c>
      <c r="C5" s="99"/>
      <c r="D5" s="100"/>
      <c r="E5" s="101">
        <f>SUM(E6:E11)</f>
        <v>0</v>
      </c>
      <c r="F5" s="102">
        <f>SUM(F6:F11)</f>
        <v>0</v>
      </c>
      <c r="G5" s="102">
        <f>SUM(G6:G11)</f>
        <v>0</v>
      </c>
      <c r="H5" s="103">
        <f>SUM(H6:H11)</f>
        <v>0</v>
      </c>
      <c r="I5" s="440"/>
    </row>
    <row r="6" spans="1:9" ht="22.5" customHeight="1">
      <c r="A6" s="104" t="s">
        <v>4</v>
      </c>
      <c r="B6" s="105" t="s">
        <v>471</v>
      </c>
      <c r="C6" s="106"/>
      <c r="D6" s="107"/>
      <c r="E6" s="108"/>
      <c r="F6" s="1"/>
      <c r="G6" s="1"/>
      <c r="H6" s="109"/>
      <c r="I6" s="440"/>
    </row>
    <row r="7" spans="1:9" ht="22.5" customHeight="1">
      <c r="A7" s="104" t="s">
        <v>5</v>
      </c>
      <c r="B7" s="105" t="s">
        <v>155</v>
      </c>
      <c r="C7" s="106"/>
      <c r="D7" s="107"/>
      <c r="E7" s="108"/>
      <c r="F7" s="1"/>
      <c r="G7" s="1"/>
      <c r="H7" s="109"/>
      <c r="I7" s="440"/>
    </row>
    <row r="8" spans="1:9" ht="22.5" customHeight="1">
      <c r="A8" s="104" t="s">
        <v>6</v>
      </c>
      <c r="B8" s="105" t="s">
        <v>155</v>
      </c>
      <c r="C8" s="106"/>
      <c r="D8" s="107"/>
      <c r="E8" s="108"/>
      <c r="F8" s="1"/>
      <c r="G8" s="1"/>
      <c r="H8" s="109"/>
      <c r="I8" s="440"/>
    </row>
    <row r="9" spans="1:9" ht="22.5" customHeight="1">
      <c r="A9" s="104" t="s">
        <v>7</v>
      </c>
      <c r="B9" s="105" t="s">
        <v>155</v>
      </c>
      <c r="C9" s="106"/>
      <c r="D9" s="107"/>
      <c r="E9" s="108"/>
      <c r="F9" s="1"/>
      <c r="G9" s="1"/>
      <c r="H9" s="109"/>
      <c r="I9" s="440"/>
    </row>
    <row r="10" spans="1:9" ht="22.5" customHeight="1">
      <c r="A10" s="104" t="s">
        <v>8</v>
      </c>
      <c r="B10" s="105" t="s">
        <v>155</v>
      </c>
      <c r="C10" s="106"/>
      <c r="D10" s="107"/>
      <c r="E10" s="108"/>
      <c r="F10" s="1"/>
      <c r="G10" s="1"/>
      <c r="H10" s="109"/>
      <c r="I10" s="440"/>
    </row>
    <row r="11" spans="1:9" ht="22.5" customHeight="1" thickBot="1">
      <c r="A11" s="104" t="s">
        <v>9</v>
      </c>
      <c r="B11" s="105" t="s">
        <v>155</v>
      </c>
      <c r="C11" s="106"/>
      <c r="D11" s="107"/>
      <c r="E11" s="108"/>
      <c r="F11" s="1"/>
      <c r="G11" s="1"/>
      <c r="H11" s="109"/>
      <c r="I11" s="440"/>
    </row>
    <row r="12" spans="1:9" ht="22.5" customHeight="1" thickBot="1">
      <c r="A12" s="97" t="s">
        <v>10</v>
      </c>
      <c r="B12" s="98" t="s">
        <v>166</v>
      </c>
      <c r="C12" s="110"/>
      <c r="D12" s="111"/>
      <c r="E12" s="101">
        <f>SUM(E13:E18)</f>
        <v>0</v>
      </c>
      <c r="F12" s="102">
        <f>SUM(F13:F18)</f>
        <v>0</v>
      </c>
      <c r="G12" s="102">
        <f>SUM(G13:G18)</f>
        <v>0</v>
      </c>
      <c r="H12" s="103">
        <f>SUM(H13:H18)</f>
        <v>0</v>
      </c>
      <c r="I12" s="440"/>
    </row>
    <row r="13" spans="1:9" ht="22.5" customHeight="1">
      <c r="A13" s="104" t="s">
        <v>11</v>
      </c>
      <c r="B13" s="105" t="s">
        <v>155</v>
      </c>
      <c r="C13" s="106"/>
      <c r="D13" s="107"/>
      <c r="E13" s="108"/>
      <c r="F13" s="1"/>
      <c r="G13" s="1"/>
      <c r="H13" s="109"/>
      <c r="I13" s="440"/>
    </row>
    <row r="14" spans="1:9" ht="22.5" customHeight="1">
      <c r="A14" s="104" t="s">
        <v>12</v>
      </c>
      <c r="B14" s="105" t="s">
        <v>155</v>
      </c>
      <c r="C14" s="106"/>
      <c r="D14" s="107"/>
      <c r="E14" s="108"/>
      <c r="F14" s="1"/>
      <c r="G14" s="1"/>
      <c r="H14" s="109"/>
      <c r="I14" s="440"/>
    </row>
    <row r="15" spans="1:9" ht="22.5" customHeight="1">
      <c r="A15" s="104" t="s">
        <v>13</v>
      </c>
      <c r="B15" s="105" t="s">
        <v>155</v>
      </c>
      <c r="C15" s="106"/>
      <c r="D15" s="107"/>
      <c r="E15" s="108"/>
      <c r="F15" s="1"/>
      <c r="G15" s="1"/>
      <c r="H15" s="109"/>
      <c r="I15" s="440"/>
    </row>
    <row r="16" spans="1:9" ht="22.5" customHeight="1">
      <c r="A16" s="104" t="s">
        <v>14</v>
      </c>
      <c r="B16" s="105" t="s">
        <v>155</v>
      </c>
      <c r="C16" s="106"/>
      <c r="D16" s="107"/>
      <c r="E16" s="108"/>
      <c r="F16" s="1"/>
      <c r="G16" s="1"/>
      <c r="H16" s="109"/>
      <c r="I16" s="440"/>
    </row>
    <row r="17" spans="1:9" ht="22.5" customHeight="1">
      <c r="A17" s="104" t="s">
        <v>15</v>
      </c>
      <c r="B17" s="105" t="s">
        <v>155</v>
      </c>
      <c r="C17" s="106"/>
      <c r="D17" s="107"/>
      <c r="E17" s="108"/>
      <c r="F17" s="1"/>
      <c r="G17" s="1"/>
      <c r="H17" s="109"/>
      <c r="I17" s="440"/>
    </row>
    <row r="18" spans="1:9" ht="22.5" customHeight="1" thickBot="1">
      <c r="A18" s="104" t="s">
        <v>16</v>
      </c>
      <c r="B18" s="105" t="s">
        <v>155</v>
      </c>
      <c r="C18" s="106"/>
      <c r="D18" s="107"/>
      <c r="E18" s="108"/>
      <c r="F18" s="1"/>
      <c r="G18" s="1"/>
      <c r="H18" s="109"/>
      <c r="I18" s="440"/>
    </row>
    <row r="19" spans="1:9" ht="22.5" customHeight="1" thickBot="1">
      <c r="A19" s="97" t="s">
        <v>17</v>
      </c>
      <c r="B19" s="98" t="s">
        <v>454</v>
      </c>
      <c r="C19" s="99"/>
      <c r="D19" s="100"/>
      <c r="E19" s="101">
        <f>E5+E12</f>
        <v>0</v>
      </c>
      <c r="F19" s="102">
        <f>F5+F12</f>
        <v>0</v>
      </c>
      <c r="G19" s="102">
        <f>G5+G12</f>
        <v>0</v>
      </c>
      <c r="H19" s="103">
        <f>H5+H12</f>
        <v>0</v>
      </c>
      <c r="I19" s="440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P25" sqref="P25"/>
    </sheetView>
  </sheetViews>
  <sheetFormatPr defaultColWidth="9.00390625" defaultRowHeight="12.75"/>
  <cols>
    <col min="1" max="1" width="5.50390625" style="6" customWidth="1"/>
    <col min="2" max="2" width="36.875" style="6" customWidth="1"/>
    <col min="3" max="8" width="13.875" style="6" customWidth="1"/>
    <col min="9" max="9" width="15.125" style="6" customWidth="1"/>
    <col min="10" max="10" width="5.00390625" style="6" customWidth="1"/>
    <col min="11" max="16384" width="9.375" style="6" customWidth="1"/>
  </cols>
  <sheetData>
    <row r="1" spans="1:10" ht="34.5" customHeight="1">
      <c r="A1" s="458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459"/>
      <c r="C1" s="459"/>
      <c r="D1" s="459"/>
      <c r="E1" s="459"/>
      <c r="F1" s="459"/>
      <c r="G1" s="459"/>
      <c r="H1" s="459"/>
      <c r="I1" s="459"/>
      <c r="J1" s="440" t="str">
        <f>+CONCATENATE("4. tájékoztató tábla a ......../",LEFT(ÖSSZEFÜGGÉSEK!A4,4)+1,". (........) önkormányzati rendelethez")</f>
        <v>4. tájékoztató tábla a ......../2016. (........) önkormányzati rendelethez</v>
      </c>
    </row>
    <row r="2" spans="8:10" ht="14.25" thickBot="1">
      <c r="H2" s="460" t="s">
        <v>167</v>
      </c>
      <c r="I2" s="460"/>
      <c r="J2" s="440"/>
    </row>
    <row r="3" spans="1:10" ht="13.5" thickBot="1">
      <c r="A3" s="461" t="s">
        <v>1</v>
      </c>
      <c r="B3" s="463" t="s">
        <v>168</v>
      </c>
      <c r="C3" s="465" t="s">
        <v>169</v>
      </c>
      <c r="D3" s="467" t="s">
        <v>170</v>
      </c>
      <c r="E3" s="468"/>
      <c r="F3" s="468"/>
      <c r="G3" s="468"/>
      <c r="H3" s="468"/>
      <c r="I3" s="469" t="s">
        <v>171</v>
      </c>
      <c r="J3" s="440"/>
    </row>
    <row r="4" spans="1:10" s="12" customFormat="1" ht="42" customHeight="1" thickBot="1">
      <c r="A4" s="462"/>
      <c r="B4" s="464"/>
      <c r="C4" s="466"/>
      <c r="D4" s="112" t="s">
        <v>172</v>
      </c>
      <c r="E4" s="112" t="s">
        <v>173</v>
      </c>
      <c r="F4" s="112" t="s">
        <v>174</v>
      </c>
      <c r="G4" s="113" t="s">
        <v>175</v>
      </c>
      <c r="H4" s="113" t="s">
        <v>176</v>
      </c>
      <c r="I4" s="470"/>
      <c r="J4" s="440"/>
    </row>
    <row r="5" spans="1:10" s="12" customFormat="1" ht="12" customHeight="1" thickBot="1">
      <c r="A5" s="308" t="s">
        <v>302</v>
      </c>
      <c r="B5" s="114" t="s">
        <v>303</v>
      </c>
      <c r="C5" s="114" t="s">
        <v>304</v>
      </c>
      <c r="D5" s="114" t="s">
        <v>305</v>
      </c>
      <c r="E5" s="114" t="s">
        <v>306</v>
      </c>
      <c r="F5" s="114" t="s">
        <v>380</v>
      </c>
      <c r="G5" s="114" t="s">
        <v>381</v>
      </c>
      <c r="H5" s="114" t="s">
        <v>444</v>
      </c>
      <c r="I5" s="115" t="s">
        <v>445</v>
      </c>
      <c r="J5" s="440"/>
    </row>
    <row r="6" spans="1:10" s="12" customFormat="1" ht="18" customHeight="1">
      <c r="A6" s="471" t="s">
        <v>177</v>
      </c>
      <c r="B6" s="472"/>
      <c r="C6" s="472"/>
      <c r="D6" s="472"/>
      <c r="E6" s="472"/>
      <c r="F6" s="472"/>
      <c r="G6" s="472"/>
      <c r="H6" s="472"/>
      <c r="I6" s="473"/>
      <c r="J6" s="440"/>
    </row>
    <row r="7" spans="1:10" ht="15.75" customHeight="1">
      <c r="A7" s="23" t="s">
        <v>3</v>
      </c>
      <c r="B7" s="21" t="s">
        <v>178</v>
      </c>
      <c r="C7" s="14"/>
      <c r="D7" s="14"/>
      <c r="E7" s="14"/>
      <c r="F7" s="14"/>
      <c r="G7" s="116"/>
      <c r="H7" s="117">
        <f aca="true" t="shared" si="0" ref="H7:H13">SUM(D7:G7)</f>
        <v>0</v>
      </c>
      <c r="I7" s="24">
        <f aca="true" t="shared" si="1" ref="I7:I13">C7+H7</f>
        <v>0</v>
      </c>
      <c r="J7" s="440"/>
    </row>
    <row r="8" spans="1:10" ht="22.5">
      <c r="A8" s="23" t="s">
        <v>4</v>
      </c>
      <c r="B8" s="21" t="s">
        <v>117</v>
      </c>
      <c r="C8" s="14"/>
      <c r="D8" s="14"/>
      <c r="E8" s="14"/>
      <c r="F8" s="14"/>
      <c r="G8" s="116"/>
      <c r="H8" s="117">
        <f t="shared" si="0"/>
        <v>0</v>
      </c>
      <c r="I8" s="24">
        <f t="shared" si="1"/>
        <v>0</v>
      </c>
      <c r="J8" s="440"/>
    </row>
    <row r="9" spans="1:10" ht="22.5">
      <c r="A9" s="23" t="s">
        <v>5</v>
      </c>
      <c r="B9" s="21" t="s">
        <v>118</v>
      </c>
      <c r="C9" s="14"/>
      <c r="D9" s="14"/>
      <c r="E9" s="14"/>
      <c r="F9" s="14"/>
      <c r="G9" s="116"/>
      <c r="H9" s="117">
        <f t="shared" si="0"/>
        <v>0</v>
      </c>
      <c r="I9" s="24">
        <f t="shared" si="1"/>
        <v>0</v>
      </c>
      <c r="J9" s="440"/>
    </row>
    <row r="10" spans="1:10" ht="15.75" customHeight="1">
      <c r="A10" s="23" t="s">
        <v>6</v>
      </c>
      <c r="B10" s="21" t="s">
        <v>119</v>
      </c>
      <c r="C10" s="14"/>
      <c r="D10" s="14"/>
      <c r="E10" s="14"/>
      <c r="F10" s="14"/>
      <c r="G10" s="116"/>
      <c r="H10" s="117">
        <f t="shared" si="0"/>
        <v>0</v>
      </c>
      <c r="I10" s="24">
        <f t="shared" si="1"/>
        <v>0</v>
      </c>
      <c r="J10" s="440"/>
    </row>
    <row r="11" spans="1:10" ht="22.5">
      <c r="A11" s="23" t="s">
        <v>7</v>
      </c>
      <c r="B11" s="21" t="s">
        <v>120</v>
      </c>
      <c r="C11" s="14"/>
      <c r="D11" s="14"/>
      <c r="E11" s="14"/>
      <c r="F11" s="14"/>
      <c r="G11" s="116"/>
      <c r="H11" s="117">
        <f t="shared" si="0"/>
        <v>0</v>
      </c>
      <c r="I11" s="24">
        <f t="shared" si="1"/>
        <v>0</v>
      </c>
      <c r="J11" s="440"/>
    </row>
    <row r="12" spans="1:10" ht="15.75" customHeight="1">
      <c r="A12" s="25" t="s">
        <v>8</v>
      </c>
      <c r="B12" s="26" t="s">
        <v>179</v>
      </c>
      <c r="C12" s="15"/>
      <c r="D12" s="15"/>
      <c r="E12" s="15"/>
      <c r="F12" s="15"/>
      <c r="G12" s="118"/>
      <c r="H12" s="117">
        <f t="shared" si="0"/>
        <v>0</v>
      </c>
      <c r="I12" s="24">
        <f t="shared" si="1"/>
        <v>0</v>
      </c>
      <c r="J12" s="440"/>
    </row>
    <row r="13" spans="1:10" ht="15.75" customHeight="1" thickBot="1">
      <c r="A13" s="119" t="s">
        <v>9</v>
      </c>
      <c r="B13" s="120" t="s">
        <v>180</v>
      </c>
      <c r="C13" s="121"/>
      <c r="D13" s="121"/>
      <c r="E13" s="121"/>
      <c r="F13" s="121"/>
      <c r="G13" s="122"/>
      <c r="H13" s="117">
        <f t="shared" si="0"/>
        <v>0</v>
      </c>
      <c r="I13" s="24">
        <f t="shared" si="1"/>
        <v>0</v>
      </c>
      <c r="J13" s="440"/>
    </row>
    <row r="14" spans="1:10" s="16" customFormat="1" ht="18" customHeight="1" thickBot="1">
      <c r="A14" s="454" t="s">
        <v>181</v>
      </c>
      <c r="B14" s="455"/>
      <c r="C14" s="27">
        <f aca="true" t="shared" si="2" ref="C14:I14">SUM(C7:C13)</f>
        <v>0</v>
      </c>
      <c r="D14" s="27">
        <f>SUM(D7:D13)</f>
        <v>0</v>
      </c>
      <c r="E14" s="27">
        <f t="shared" si="2"/>
        <v>0</v>
      </c>
      <c r="F14" s="27">
        <f t="shared" si="2"/>
        <v>0</v>
      </c>
      <c r="G14" s="123">
        <f t="shared" si="2"/>
        <v>0</v>
      </c>
      <c r="H14" s="123">
        <f t="shared" si="2"/>
        <v>0</v>
      </c>
      <c r="I14" s="28">
        <f t="shared" si="2"/>
        <v>0</v>
      </c>
      <c r="J14" s="440"/>
    </row>
    <row r="15" spans="1:10" s="13" customFormat="1" ht="18" customHeight="1">
      <c r="A15" s="451" t="s">
        <v>182</v>
      </c>
      <c r="B15" s="452"/>
      <c r="C15" s="452"/>
      <c r="D15" s="452"/>
      <c r="E15" s="452"/>
      <c r="F15" s="452"/>
      <c r="G15" s="452"/>
      <c r="H15" s="452"/>
      <c r="I15" s="453"/>
      <c r="J15" s="440"/>
    </row>
    <row r="16" spans="1:10" s="13" customFormat="1" ht="12.75">
      <c r="A16" s="23" t="s">
        <v>3</v>
      </c>
      <c r="B16" s="21" t="s">
        <v>183</v>
      </c>
      <c r="C16" s="14"/>
      <c r="D16" s="14"/>
      <c r="E16" s="14"/>
      <c r="F16" s="14"/>
      <c r="G16" s="116"/>
      <c r="H16" s="117">
        <f>SUM(D16:G16)</f>
        <v>0</v>
      </c>
      <c r="I16" s="24">
        <f>C16+H16</f>
        <v>0</v>
      </c>
      <c r="J16" s="440"/>
    </row>
    <row r="17" spans="1:10" ht="13.5" thickBot="1">
      <c r="A17" s="119" t="s">
        <v>4</v>
      </c>
      <c r="B17" s="120" t="s">
        <v>180</v>
      </c>
      <c r="C17" s="121"/>
      <c r="D17" s="121"/>
      <c r="E17" s="121"/>
      <c r="F17" s="121"/>
      <c r="G17" s="122"/>
      <c r="H17" s="117">
        <f>SUM(D17:G17)</f>
        <v>0</v>
      </c>
      <c r="I17" s="124">
        <f>C17+H17</f>
        <v>0</v>
      </c>
      <c r="J17" s="440"/>
    </row>
    <row r="18" spans="1:10" ht="15.75" customHeight="1" thickBot="1">
      <c r="A18" s="454" t="s">
        <v>184</v>
      </c>
      <c r="B18" s="455"/>
      <c r="C18" s="27">
        <f aca="true" t="shared" si="3" ref="C18:I18">SUM(C16:C17)</f>
        <v>0</v>
      </c>
      <c r="D18" s="27">
        <f t="shared" si="3"/>
        <v>0</v>
      </c>
      <c r="E18" s="27">
        <f t="shared" si="3"/>
        <v>0</v>
      </c>
      <c r="F18" s="27">
        <f t="shared" si="3"/>
        <v>0</v>
      </c>
      <c r="G18" s="123">
        <f t="shared" si="3"/>
        <v>0</v>
      </c>
      <c r="H18" s="123">
        <f t="shared" si="3"/>
        <v>0</v>
      </c>
      <c r="I18" s="28">
        <f t="shared" si="3"/>
        <v>0</v>
      </c>
      <c r="J18" s="440"/>
    </row>
    <row r="19" spans="1:10" ht="18" customHeight="1" thickBot="1">
      <c r="A19" s="456" t="s">
        <v>185</v>
      </c>
      <c r="B19" s="457"/>
      <c r="C19" s="125">
        <f aca="true" t="shared" si="4" ref="C19:I19">C14+C18</f>
        <v>0</v>
      </c>
      <c r="D19" s="125">
        <f t="shared" si="4"/>
        <v>0</v>
      </c>
      <c r="E19" s="125">
        <f t="shared" si="4"/>
        <v>0</v>
      </c>
      <c r="F19" s="125">
        <f t="shared" si="4"/>
        <v>0</v>
      </c>
      <c r="G19" s="125">
        <f t="shared" si="4"/>
        <v>0</v>
      </c>
      <c r="H19" s="125">
        <f t="shared" si="4"/>
        <v>0</v>
      </c>
      <c r="I19" s="28">
        <f t="shared" si="4"/>
        <v>0</v>
      </c>
      <c r="J19" s="440"/>
    </row>
  </sheetData>
  <sheetProtection/>
  <mergeCells count="13"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  <mergeCell ref="D3:H3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89"/>
  <sheetViews>
    <sheetView workbookViewId="0" topLeftCell="A13">
      <selection activeCell="Q26" sqref="Q26"/>
    </sheetView>
  </sheetViews>
  <sheetFormatPr defaultColWidth="8.875" defaultRowHeight="12.75"/>
  <cols>
    <col min="1" max="1" width="6.875" style="363" customWidth="1"/>
    <col min="2" max="2" width="57.375" style="363" bestFit="1" customWidth="1"/>
    <col min="3" max="3" width="13.50390625" style="359" customWidth="1"/>
    <col min="4" max="4" width="18.50390625" style="359" customWidth="1"/>
    <col min="5" max="5" width="10.375" style="359" bestFit="1" customWidth="1"/>
    <col min="6" max="16384" width="8.875" style="335" customWidth="1"/>
  </cols>
  <sheetData>
    <row r="1" spans="1:6" ht="40.5">
      <c r="A1" s="332"/>
      <c r="B1" s="332" t="s">
        <v>485</v>
      </c>
      <c r="C1" s="333"/>
      <c r="D1" s="333"/>
      <c r="E1" s="333" t="s">
        <v>43</v>
      </c>
      <c r="F1" s="334"/>
    </row>
    <row r="2" spans="1:5" s="338" customFormat="1" ht="51" customHeight="1">
      <c r="A2" s="336"/>
      <c r="B2" s="336" t="s">
        <v>459</v>
      </c>
      <c r="C2" s="337" t="s">
        <v>520</v>
      </c>
      <c r="D2" s="337" t="s">
        <v>521</v>
      </c>
      <c r="E2" s="337" t="s">
        <v>522</v>
      </c>
    </row>
    <row r="3" spans="1:5" s="340" customFormat="1" ht="12" customHeight="1">
      <c r="A3" s="339">
        <v>1</v>
      </c>
      <c r="B3" s="339">
        <v>2</v>
      </c>
      <c r="C3" s="339">
        <v>3</v>
      </c>
      <c r="D3" s="339">
        <v>4</v>
      </c>
      <c r="E3" s="339">
        <v>5</v>
      </c>
    </row>
    <row r="4" spans="1:5" ht="16.5" customHeight="1">
      <c r="A4" s="341" t="s">
        <v>460</v>
      </c>
      <c r="B4" s="342" t="s">
        <v>461</v>
      </c>
      <c r="C4" s="343">
        <f>SUM(C5:C13)</f>
        <v>0</v>
      </c>
      <c r="D4" s="343">
        <f>SUM(D5:D13)</f>
        <v>0</v>
      </c>
      <c r="E4" s="343">
        <f>SUM(E5:E13)</f>
        <v>0</v>
      </c>
    </row>
    <row r="5" spans="1:5" s="3" customFormat="1" ht="16.5" customHeight="1">
      <c r="A5" s="344"/>
      <c r="B5" s="345"/>
      <c r="C5" s="346"/>
      <c r="D5" s="346"/>
      <c r="E5" s="346"/>
    </row>
    <row r="6" spans="1:5" s="3" customFormat="1" ht="16.5" customHeight="1">
      <c r="A6" s="344"/>
      <c r="B6" s="347"/>
      <c r="C6" s="348"/>
      <c r="D6" s="348"/>
      <c r="E6" s="348"/>
    </row>
    <row r="7" spans="1:5" s="3" customFormat="1" ht="16.5" customHeight="1">
      <c r="A7" s="344"/>
      <c r="B7" s="349"/>
      <c r="C7" s="350"/>
      <c r="D7" s="350"/>
      <c r="E7" s="350"/>
    </row>
    <row r="8" spans="1:5" s="3" customFormat="1" ht="16.5" customHeight="1">
      <c r="A8" s="344"/>
      <c r="B8" s="349"/>
      <c r="C8" s="350"/>
      <c r="D8" s="350"/>
      <c r="E8" s="350"/>
    </row>
    <row r="9" spans="1:5" s="3" customFormat="1" ht="16.5" customHeight="1">
      <c r="A9" s="344"/>
      <c r="B9" s="349"/>
      <c r="C9" s="350"/>
      <c r="D9" s="350"/>
      <c r="E9" s="350"/>
    </row>
    <row r="10" spans="1:5" s="3" customFormat="1" ht="16.5" customHeight="1">
      <c r="A10" s="344"/>
      <c r="B10" s="349"/>
      <c r="C10" s="350"/>
      <c r="D10" s="350"/>
      <c r="E10" s="350"/>
    </row>
    <row r="11" spans="1:5" s="3" customFormat="1" ht="16.5" customHeight="1">
      <c r="A11" s="344"/>
      <c r="B11" s="349"/>
      <c r="C11" s="350"/>
      <c r="D11" s="350"/>
      <c r="E11" s="350"/>
    </row>
    <row r="12" spans="1:5" s="3" customFormat="1" ht="16.5" customHeight="1">
      <c r="A12" s="344"/>
      <c r="B12" s="351"/>
      <c r="C12" s="352"/>
      <c r="D12" s="352"/>
      <c r="E12" s="352"/>
    </row>
    <row r="13" spans="1:256" s="3" customFormat="1" ht="15.75" customHeight="1">
      <c r="A13" s="363"/>
      <c r="B13" s="363"/>
      <c r="C13" s="359"/>
      <c r="D13" s="359"/>
      <c r="E13" s="359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5"/>
      <c r="BZ13" s="335"/>
      <c r="CA13" s="335"/>
      <c r="CB13" s="335"/>
      <c r="CC13" s="335"/>
      <c r="CD13" s="335"/>
      <c r="CE13" s="335"/>
      <c r="CF13" s="335"/>
      <c r="CG13" s="335"/>
      <c r="CH13" s="335"/>
      <c r="CI13" s="335"/>
      <c r="CJ13" s="335"/>
      <c r="CK13" s="335"/>
      <c r="CL13" s="335"/>
      <c r="CM13" s="335"/>
      <c r="CN13" s="335"/>
      <c r="CO13" s="335"/>
      <c r="CP13" s="335"/>
      <c r="CQ13" s="335"/>
      <c r="CR13" s="335"/>
      <c r="CS13" s="335"/>
      <c r="CT13" s="335"/>
      <c r="CU13" s="335"/>
      <c r="CV13" s="335"/>
      <c r="CW13" s="335"/>
      <c r="CX13" s="335"/>
      <c r="CY13" s="335"/>
      <c r="CZ13" s="335"/>
      <c r="DA13" s="335"/>
      <c r="DB13" s="335"/>
      <c r="DC13" s="335"/>
      <c r="DD13" s="335"/>
      <c r="DE13" s="335"/>
      <c r="DF13" s="335"/>
      <c r="DG13" s="335"/>
      <c r="DH13" s="335"/>
      <c r="DI13" s="335"/>
      <c r="DJ13" s="335"/>
      <c r="DK13" s="335"/>
      <c r="DL13" s="335"/>
      <c r="DM13" s="335"/>
      <c r="DN13" s="335"/>
      <c r="DO13" s="335"/>
      <c r="DP13" s="335"/>
      <c r="DQ13" s="335"/>
      <c r="DR13" s="335"/>
      <c r="DS13" s="335"/>
      <c r="DT13" s="335"/>
      <c r="DU13" s="335"/>
      <c r="DV13" s="335"/>
      <c r="DW13" s="335"/>
      <c r="DX13" s="335"/>
      <c r="DY13" s="335"/>
      <c r="DZ13" s="335"/>
      <c r="EA13" s="335"/>
      <c r="EB13" s="335"/>
      <c r="EC13" s="335"/>
      <c r="ED13" s="335"/>
      <c r="EE13" s="335"/>
      <c r="EF13" s="335"/>
      <c r="EG13" s="335"/>
      <c r="EH13" s="335"/>
      <c r="EI13" s="335"/>
      <c r="EJ13" s="335"/>
      <c r="EK13" s="335"/>
      <c r="EL13" s="335"/>
      <c r="EM13" s="335"/>
      <c r="EN13" s="335"/>
      <c r="EO13" s="335"/>
      <c r="EP13" s="335"/>
      <c r="EQ13" s="335"/>
      <c r="ER13" s="335"/>
      <c r="ES13" s="335"/>
      <c r="ET13" s="335"/>
      <c r="EU13" s="335"/>
      <c r="EV13" s="335"/>
      <c r="EW13" s="335"/>
      <c r="EX13" s="335"/>
      <c r="EY13" s="335"/>
      <c r="EZ13" s="335"/>
      <c r="FA13" s="335"/>
      <c r="FB13" s="335"/>
      <c r="FC13" s="335"/>
      <c r="FD13" s="335"/>
      <c r="FE13" s="335"/>
      <c r="FF13" s="335"/>
      <c r="FG13" s="335"/>
      <c r="FH13" s="335"/>
      <c r="FI13" s="335"/>
      <c r="FJ13" s="335"/>
      <c r="FK13" s="335"/>
      <c r="FL13" s="335"/>
      <c r="FM13" s="335"/>
      <c r="FN13" s="335"/>
      <c r="FO13" s="335"/>
      <c r="FP13" s="335"/>
      <c r="FQ13" s="335"/>
      <c r="FR13" s="335"/>
      <c r="FS13" s="335"/>
      <c r="FT13" s="335"/>
      <c r="FU13" s="335"/>
      <c r="FV13" s="335"/>
      <c r="FW13" s="335"/>
      <c r="FX13" s="335"/>
      <c r="FY13" s="335"/>
      <c r="FZ13" s="335"/>
      <c r="GA13" s="335"/>
      <c r="GB13" s="335"/>
      <c r="GC13" s="335"/>
      <c r="GD13" s="335"/>
      <c r="GE13" s="335"/>
      <c r="GF13" s="335"/>
      <c r="GG13" s="335"/>
      <c r="GH13" s="335"/>
      <c r="GI13" s="335"/>
      <c r="GJ13" s="335"/>
      <c r="GK13" s="335"/>
      <c r="GL13" s="335"/>
      <c r="GM13" s="335"/>
      <c r="GN13" s="335"/>
      <c r="GO13" s="335"/>
      <c r="GP13" s="335"/>
      <c r="GQ13" s="335"/>
      <c r="GR13" s="335"/>
      <c r="GS13" s="335"/>
      <c r="GT13" s="335"/>
      <c r="GU13" s="335"/>
      <c r="GV13" s="335"/>
      <c r="GW13" s="335"/>
      <c r="GX13" s="335"/>
      <c r="GY13" s="335"/>
      <c r="GZ13" s="335"/>
      <c r="HA13" s="335"/>
      <c r="HB13" s="335"/>
      <c r="HC13" s="335"/>
      <c r="HD13" s="335"/>
      <c r="HE13" s="335"/>
      <c r="HF13" s="335"/>
      <c r="HG13" s="335"/>
      <c r="HH13" s="335"/>
      <c r="HI13" s="335"/>
      <c r="HJ13" s="335"/>
      <c r="HK13" s="335"/>
      <c r="HL13" s="335"/>
      <c r="HM13" s="335"/>
      <c r="HN13" s="335"/>
      <c r="HO13" s="335"/>
      <c r="HP13" s="335"/>
      <c r="HQ13" s="335"/>
      <c r="HR13" s="335"/>
      <c r="HS13" s="335"/>
      <c r="HT13" s="335"/>
      <c r="HU13" s="335"/>
      <c r="HV13" s="335"/>
      <c r="HW13" s="335"/>
      <c r="HX13" s="335"/>
      <c r="HY13" s="335"/>
      <c r="HZ13" s="335"/>
      <c r="IA13" s="335"/>
      <c r="IB13" s="335"/>
      <c r="IC13" s="335"/>
      <c r="ID13" s="335"/>
      <c r="IE13" s="335"/>
      <c r="IF13" s="335"/>
      <c r="IG13" s="335"/>
      <c r="IH13" s="335"/>
      <c r="II13" s="335"/>
      <c r="IJ13" s="335"/>
      <c r="IK13" s="335"/>
      <c r="IL13" s="335"/>
      <c r="IM13" s="335"/>
      <c r="IN13" s="335"/>
      <c r="IO13" s="335"/>
      <c r="IP13" s="335"/>
      <c r="IQ13" s="335"/>
      <c r="IR13" s="335"/>
      <c r="IS13" s="335"/>
      <c r="IT13" s="335"/>
      <c r="IU13" s="335"/>
      <c r="IV13" s="335"/>
    </row>
    <row r="14" spans="1:6" ht="16.5" customHeight="1">
      <c r="A14" s="341" t="s">
        <v>63</v>
      </c>
      <c r="B14" s="354" t="s">
        <v>462</v>
      </c>
      <c r="C14" s="355">
        <f>SUM(C15:C20)</f>
        <v>0</v>
      </c>
      <c r="D14" s="355">
        <f>SUM(D15:D20)</f>
        <v>0</v>
      </c>
      <c r="E14" s="355">
        <f>SUM(E15:E20)</f>
        <v>0</v>
      </c>
      <c r="F14" s="356"/>
    </row>
    <row r="15" spans="1:5" s="3" customFormat="1" ht="16.5" customHeight="1">
      <c r="A15" s="344"/>
      <c r="B15" s="351"/>
      <c r="C15" s="346"/>
      <c r="D15" s="346"/>
      <c r="E15" s="346"/>
    </row>
    <row r="16" spans="1:5" s="360" customFormat="1" ht="16.5" customHeight="1">
      <c r="A16" s="344"/>
      <c r="B16" s="345"/>
      <c r="C16" s="359"/>
      <c r="D16" s="359"/>
      <c r="E16" s="359"/>
    </row>
    <row r="17" spans="1:5" s="360" customFormat="1" ht="16.5" customHeight="1">
      <c r="A17" s="344"/>
      <c r="B17" s="345"/>
      <c r="C17" s="359"/>
      <c r="D17" s="359"/>
      <c r="E17" s="359"/>
    </row>
    <row r="18" spans="1:5" s="360" customFormat="1" ht="16.5" customHeight="1">
      <c r="A18" s="344"/>
      <c r="B18" s="361"/>
      <c r="C18" s="362"/>
      <c r="D18" s="362"/>
      <c r="E18" s="362"/>
    </row>
    <row r="19" spans="2:5" ht="15">
      <c r="B19" s="361"/>
      <c r="C19" s="364"/>
      <c r="D19" s="364"/>
      <c r="E19" s="364"/>
    </row>
    <row r="20" spans="1:256" ht="16.5" customHeight="1">
      <c r="A20" s="344"/>
      <c r="B20" s="347"/>
      <c r="C20" s="353"/>
      <c r="D20" s="353"/>
      <c r="E20" s="353"/>
      <c r="F20" s="385"/>
      <c r="G20" s="386"/>
      <c r="H20" s="386"/>
      <c r="I20" s="386"/>
      <c r="J20" s="38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6" ht="16.5" customHeight="1">
      <c r="A21" s="341" t="s">
        <v>463</v>
      </c>
      <c r="B21" s="365" t="s">
        <v>464</v>
      </c>
      <c r="C21" s="366">
        <f>C22+C23+C29+C24+C25+C26+C27+C28</f>
        <v>0</v>
      </c>
      <c r="D21" s="366">
        <f>D22+D23+D29+D24+D25+D26+D27+D28</f>
        <v>0</v>
      </c>
      <c r="E21" s="366">
        <f>E22+E23+E29+E24+E25+E26+E27+E28</f>
        <v>0</v>
      </c>
      <c r="F21" s="356"/>
    </row>
    <row r="22" spans="1:256" s="360" customFormat="1" ht="16.5" customHeight="1">
      <c r="A22" s="344"/>
      <c r="B22" s="347"/>
      <c r="C22" s="346"/>
      <c r="D22" s="346"/>
      <c r="E22" s="346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  <c r="CC22" s="335"/>
      <c r="CD22" s="335"/>
      <c r="CE22" s="335"/>
      <c r="CF22" s="335"/>
      <c r="CG22" s="335"/>
      <c r="CH22" s="335"/>
      <c r="CI22" s="335"/>
      <c r="CJ22" s="335"/>
      <c r="CK22" s="335"/>
      <c r="CL22" s="335"/>
      <c r="CM22" s="335"/>
      <c r="CN22" s="335"/>
      <c r="CO22" s="335"/>
      <c r="CP22" s="335"/>
      <c r="CQ22" s="335"/>
      <c r="CR22" s="335"/>
      <c r="CS22" s="335"/>
      <c r="CT22" s="335"/>
      <c r="CU22" s="335"/>
      <c r="CV22" s="335"/>
      <c r="CW22" s="335"/>
      <c r="CX22" s="335"/>
      <c r="CY22" s="335"/>
      <c r="CZ22" s="335"/>
      <c r="DA22" s="335"/>
      <c r="DB22" s="335"/>
      <c r="DC22" s="335"/>
      <c r="DD22" s="335"/>
      <c r="DE22" s="335"/>
      <c r="DF22" s="335"/>
      <c r="DG22" s="335"/>
      <c r="DH22" s="335"/>
      <c r="DI22" s="335"/>
      <c r="DJ22" s="335"/>
      <c r="DK22" s="335"/>
      <c r="DL22" s="335"/>
      <c r="DM22" s="335"/>
      <c r="DN22" s="335"/>
      <c r="DO22" s="335"/>
      <c r="DP22" s="335"/>
      <c r="DQ22" s="335"/>
      <c r="DR22" s="335"/>
      <c r="DS22" s="335"/>
      <c r="DT22" s="335"/>
      <c r="DU22" s="335"/>
      <c r="DV22" s="335"/>
      <c r="DW22" s="335"/>
      <c r="DX22" s="335"/>
      <c r="DY22" s="335"/>
      <c r="DZ22" s="335"/>
      <c r="EA22" s="335"/>
      <c r="EB22" s="335"/>
      <c r="EC22" s="335"/>
      <c r="ED22" s="335"/>
      <c r="EE22" s="335"/>
      <c r="EF22" s="335"/>
      <c r="EG22" s="335"/>
      <c r="EH22" s="335"/>
      <c r="EI22" s="335"/>
      <c r="EJ22" s="335"/>
      <c r="EK22" s="335"/>
      <c r="EL22" s="335"/>
      <c r="EM22" s="335"/>
      <c r="EN22" s="335"/>
      <c r="EO22" s="335"/>
      <c r="EP22" s="335"/>
      <c r="EQ22" s="335"/>
      <c r="ER22" s="335"/>
      <c r="ES22" s="335"/>
      <c r="ET22" s="335"/>
      <c r="EU22" s="335"/>
      <c r="EV22" s="335"/>
      <c r="EW22" s="335"/>
      <c r="EX22" s="335"/>
      <c r="EY22" s="335"/>
      <c r="EZ22" s="335"/>
      <c r="FA22" s="335"/>
      <c r="FB22" s="335"/>
      <c r="FC22" s="335"/>
      <c r="FD22" s="335"/>
      <c r="FE22" s="335"/>
      <c r="FF22" s="335"/>
      <c r="FG22" s="335"/>
      <c r="FH22" s="335"/>
      <c r="FI22" s="335"/>
      <c r="FJ22" s="335"/>
      <c r="FK22" s="335"/>
      <c r="FL22" s="335"/>
      <c r="FM22" s="335"/>
      <c r="FN22" s="335"/>
      <c r="FO22" s="335"/>
      <c r="FP22" s="335"/>
      <c r="FQ22" s="335"/>
      <c r="FR22" s="335"/>
      <c r="FS22" s="335"/>
      <c r="FT22" s="335"/>
      <c r="FU22" s="335"/>
      <c r="FV22" s="335"/>
      <c r="FW22" s="335"/>
      <c r="FX22" s="335"/>
      <c r="FY22" s="335"/>
      <c r="FZ22" s="335"/>
      <c r="GA22" s="335"/>
      <c r="GB22" s="335"/>
      <c r="GC22" s="335"/>
      <c r="GD22" s="335"/>
      <c r="GE22" s="335"/>
      <c r="GF22" s="335"/>
      <c r="GG22" s="335"/>
      <c r="GH22" s="335"/>
      <c r="GI22" s="335"/>
      <c r="GJ22" s="335"/>
      <c r="GK22" s="335"/>
      <c r="GL22" s="335"/>
      <c r="GM22" s="335"/>
      <c r="GN22" s="335"/>
      <c r="GO22" s="335"/>
      <c r="GP22" s="335"/>
      <c r="GQ22" s="335"/>
      <c r="GR22" s="335"/>
      <c r="GS22" s="335"/>
      <c r="GT22" s="335"/>
      <c r="GU22" s="335"/>
      <c r="GV22" s="335"/>
      <c r="GW22" s="335"/>
      <c r="GX22" s="335"/>
      <c r="GY22" s="335"/>
      <c r="GZ22" s="335"/>
      <c r="HA22" s="335"/>
      <c r="HB22" s="335"/>
      <c r="HC22" s="335"/>
      <c r="HD22" s="335"/>
      <c r="HE22" s="335"/>
      <c r="HF22" s="335"/>
      <c r="HG22" s="335"/>
      <c r="HH22" s="335"/>
      <c r="HI22" s="335"/>
      <c r="HJ22" s="335"/>
      <c r="HK22" s="335"/>
      <c r="HL22" s="335"/>
      <c r="HM22" s="335"/>
      <c r="HN22" s="335"/>
      <c r="HO22" s="335"/>
      <c r="HP22" s="335"/>
      <c r="HQ22" s="335"/>
      <c r="HR22" s="335"/>
      <c r="HS22" s="335"/>
      <c r="HT22" s="335"/>
      <c r="HU22" s="335"/>
      <c r="HV22" s="335"/>
      <c r="HW22" s="335"/>
      <c r="HX22" s="335"/>
      <c r="HY22" s="335"/>
      <c r="HZ22" s="335"/>
      <c r="IA22" s="335"/>
      <c r="IB22" s="335"/>
      <c r="IC22" s="335"/>
      <c r="ID22" s="335"/>
      <c r="IE22" s="335"/>
      <c r="IF22" s="335"/>
      <c r="IG22" s="335"/>
      <c r="IH22" s="335"/>
      <c r="II22" s="335"/>
      <c r="IJ22" s="335"/>
      <c r="IK22" s="335"/>
      <c r="IL22" s="335"/>
      <c r="IM22" s="335"/>
      <c r="IN22" s="335"/>
      <c r="IO22" s="335"/>
      <c r="IP22" s="335"/>
      <c r="IQ22" s="335"/>
      <c r="IR22" s="335"/>
      <c r="IS22" s="335"/>
      <c r="IT22" s="335"/>
      <c r="IU22" s="335"/>
      <c r="IV22" s="335"/>
    </row>
    <row r="23" spans="1:5" s="360" customFormat="1" ht="16.5" customHeight="1">
      <c r="A23" s="344"/>
      <c r="B23" s="347"/>
      <c r="C23" s="346"/>
      <c r="D23" s="346"/>
      <c r="E23" s="346"/>
    </row>
    <row r="24" spans="1:5" s="360" customFormat="1" ht="16.5" customHeight="1">
      <c r="A24" s="344"/>
      <c r="B24" s="351"/>
      <c r="C24" s="352"/>
      <c r="D24" s="352"/>
      <c r="E24" s="352"/>
    </row>
    <row r="25" spans="1:5" s="360" customFormat="1" ht="16.5" customHeight="1">
      <c r="A25" s="344"/>
      <c r="B25" s="351"/>
      <c r="C25" s="352"/>
      <c r="D25" s="352"/>
      <c r="E25" s="352"/>
    </row>
    <row r="26" spans="1:5" s="360" customFormat="1" ht="16.5" customHeight="1">
      <c r="A26" s="344"/>
      <c r="B26" s="351"/>
      <c r="C26" s="352"/>
      <c r="D26" s="352"/>
      <c r="E26" s="352"/>
    </row>
    <row r="27" spans="1:5" s="360" customFormat="1" ht="16.5" customHeight="1">
      <c r="A27" s="344"/>
      <c r="B27" s="351"/>
      <c r="C27" s="352"/>
      <c r="D27" s="352"/>
      <c r="E27" s="352"/>
    </row>
    <row r="28" spans="1:5" s="360" customFormat="1" ht="16.5" customHeight="1">
      <c r="A28" s="344"/>
      <c r="B28" s="351"/>
      <c r="C28" s="352"/>
      <c r="D28" s="352"/>
      <c r="E28" s="352"/>
    </row>
    <row r="29" spans="1:256" ht="15">
      <c r="A29" s="344"/>
      <c r="B29" s="367"/>
      <c r="C29" s="368"/>
      <c r="D29" s="368"/>
      <c r="E29" s="368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  <c r="FQ29" s="360"/>
      <c r="FR29" s="360"/>
      <c r="FS29" s="360"/>
      <c r="FT29" s="360"/>
      <c r="FU29" s="360"/>
      <c r="FV29" s="360"/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  <c r="GS29" s="360"/>
      <c r="GT29" s="360"/>
      <c r="GU29" s="360"/>
      <c r="GV29" s="360"/>
      <c r="GW29" s="360"/>
      <c r="GX29" s="360"/>
      <c r="GY29" s="360"/>
      <c r="GZ29" s="360"/>
      <c r="HA29" s="360"/>
      <c r="HB29" s="360"/>
      <c r="HC29" s="360"/>
      <c r="HD29" s="360"/>
      <c r="HE29" s="360"/>
      <c r="HF29" s="360"/>
      <c r="HG29" s="360"/>
      <c r="HH29" s="360"/>
      <c r="HI29" s="360"/>
      <c r="HJ29" s="360"/>
      <c r="HK29" s="360"/>
      <c r="HL29" s="360"/>
      <c r="HM29" s="360"/>
      <c r="HN29" s="360"/>
      <c r="HO29" s="360"/>
      <c r="HP29" s="360"/>
      <c r="HQ29" s="360"/>
      <c r="HR29" s="360"/>
      <c r="HS29" s="360"/>
      <c r="HT29" s="360"/>
      <c r="HU29" s="360"/>
      <c r="HV29" s="360"/>
      <c r="HW29" s="360"/>
      <c r="HX29" s="360"/>
      <c r="HY29" s="360"/>
      <c r="HZ29" s="360"/>
      <c r="IA29" s="360"/>
      <c r="IB29" s="360"/>
      <c r="IC29" s="360"/>
      <c r="ID29" s="360"/>
      <c r="IE29" s="360"/>
      <c r="IF29" s="360"/>
      <c r="IG29" s="360"/>
      <c r="IH29" s="360"/>
      <c r="II29" s="360"/>
      <c r="IJ29" s="360"/>
      <c r="IK29" s="360"/>
      <c r="IL29" s="360"/>
      <c r="IM29" s="360"/>
      <c r="IN29" s="360"/>
      <c r="IO29" s="360"/>
      <c r="IP29" s="360"/>
      <c r="IQ29" s="360"/>
      <c r="IR29" s="360"/>
      <c r="IS29" s="360"/>
      <c r="IT29" s="360"/>
      <c r="IU29" s="360"/>
      <c r="IV29" s="360"/>
    </row>
    <row r="30" spans="1:256" s="3" customFormat="1" ht="25.5">
      <c r="A30" s="341" t="s">
        <v>465</v>
      </c>
      <c r="B30" s="365" t="s">
        <v>466</v>
      </c>
      <c r="C30" s="369">
        <f>SUM(C31:C32)</f>
        <v>0</v>
      </c>
      <c r="D30" s="369">
        <f>SUM(D31:D32)</f>
        <v>0</v>
      </c>
      <c r="E30" s="369">
        <f>SUM(E31:E32)</f>
        <v>0</v>
      </c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  <c r="DF30" s="335"/>
      <c r="DG30" s="335"/>
      <c r="DH30" s="335"/>
      <c r="DI30" s="335"/>
      <c r="DJ30" s="335"/>
      <c r="DK30" s="335"/>
      <c r="DL30" s="335"/>
      <c r="DM30" s="335"/>
      <c r="DN30" s="335"/>
      <c r="DO30" s="335"/>
      <c r="DP30" s="335"/>
      <c r="DQ30" s="335"/>
      <c r="DR30" s="335"/>
      <c r="DS30" s="335"/>
      <c r="DT30" s="335"/>
      <c r="DU30" s="335"/>
      <c r="DV30" s="335"/>
      <c r="DW30" s="335"/>
      <c r="DX30" s="335"/>
      <c r="DY30" s="335"/>
      <c r="DZ30" s="335"/>
      <c r="EA30" s="335"/>
      <c r="EB30" s="335"/>
      <c r="EC30" s="335"/>
      <c r="ED30" s="335"/>
      <c r="EE30" s="335"/>
      <c r="EF30" s="335"/>
      <c r="EG30" s="335"/>
      <c r="EH30" s="335"/>
      <c r="EI30" s="335"/>
      <c r="EJ30" s="335"/>
      <c r="EK30" s="335"/>
      <c r="EL30" s="335"/>
      <c r="EM30" s="335"/>
      <c r="EN30" s="335"/>
      <c r="EO30" s="335"/>
      <c r="EP30" s="335"/>
      <c r="EQ30" s="335"/>
      <c r="ER30" s="335"/>
      <c r="ES30" s="335"/>
      <c r="ET30" s="335"/>
      <c r="EU30" s="335"/>
      <c r="EV30" s="335"/>
      <c r="EW30" s="335"/>
      <c r="EX30" s="335"/>
      <c r="EY30" s="335"/>
      <c r="EZ30" s="335"/>
      <c r="FA30" s="335"/>
      <c r="FB30" s="335"/>
      <c r="FC30" s="335"/>
      <c r="FD30" s="335"/>
      <c r="FE30" s="335"/>
      <c r="FF30" s="335"/>
      <c r="FG30" s="335"/>
      <c r="FH30" s="335"/>
      <c r="FI30" s="335"/>
      <c r="FJ30" s="335"/>
      <c r="FK30" s="335"/>
      <c r="FL30" s="335"/>
      <c r="FM30" s="335"/>
      <c r="FN30" s="335"/>
      <c r="FO30" s="335"/>
      <c r="FP30" s="335"/>
      <c r="FQ30" s="335"/>
      <c r="FR30" s="335"/>
      <c r="FS30" s="335"/>
      <c r="FT30" s="335"/>
      <c r="FU30" s="335"/>
      <c r="FV30" s="335"/>
      <c r="FW30" s="335"/>
      <c r="FX30" s="335"/>
      <c r="FY30" s="335"/>
      <c r="FZ30" s="335"/>
      <c r="GA30" s="335"/>
      <c r="GB30" s="335"/>
      <c r="GC30" s="335"/>
      <c r="GD30" s="335"/>
      <c r="GE30" s="335"/>
      <c r="GF30" s="335"/>
      <c r="GG30" s="335"/>
      <c r="GH30" s="335"/>
      <c r="GI30" s="335"/>
      <c r="GJ30" s="335"/>
      <c r="GK30" s="335"/>
      <c r="GL30" s="335"/>
      <c r="GM30" s="335"/>
      <c r="GN30" s="335"/>
      <c r="GO30" s="335"/>
      <c r="GP30" s="335"/>
      <c r="GQ30" s="335"/>
      <c r="GR30" s="335"/>
      <c r="GS30" s="335"/>
      <c r="GT30" s="335"/>
      <c r="GU30" s="335"/>
      <c r="GV30" s="335"/>
      <c r="GW30" s="335"/>
      <c r="GX30" s="335"/>
      <c r="GY30" s="335"/>
      <c r="GZ30" s="335"/>
      <c r="HA30" s="335"/>
      <c r="HB30" s="335"/>
      <c r="HC30" s="335"/>
      <c r="HD30" s="335"/>
      <c r="HE30" s="335"/>
      <c r="HF30" s="335"/>
      <c r="HG30" s="335"/>
      <c r="HH30" s="335"/>
      <c r="HI30" s="335"/>
      <c r="HJ30" s="335"/>
      <c r="HK30" s="335"/>
      <c r="HL30" s="335"/>
      <c r="HM30" s="335"/>
      <c r="HN30" s="335"/>
      <c r="HO30" s="335"/>
      <c r="HP30" s="335"/>
      <c r="HQ30" s="335"/>
      <c r="HR30" s="335"/>
      <c r="HS30" s="335"/>
      <c r="HT30" s="335"/>
      <c r="HU30" s="335"/>
      <c r="HV30" s="335"/>
      <c r="HW30" s="335"/>
      <c r="HX30" s="335"/>
      <c r="HY30" s="335"/>
      <c r="HZ30" s="335"/>
      <c r="IA30" s="335"/>
      <c r="IB30" s="335"/>
      <c r="IC30" s="335"/>
      <c r="ID30" s="335"/>
      <c r="IE30" s="335"/>
      <c r="IF30" s="335"/>
      <c r="IG30" s="335"/>
      <c r="IH30" s="335"/>
      <c r="II30" s="335"/>
      <c r="IJ30" s="335"/>
      <c r="IK30" s="335"/>
      <c r="IL30" s="335"/>
      <c r="IM30" s="335"/>
      <c r="IN30" s="335"/>
      <c r="IO30" s="335"/>
      <c r="IP30" s="335"/>
      <c r="IQ30" s="335"/>
      <c r="IR30" s="335"/>
      <c r="IS30" s="335"/>
      <c r="IT30" s="335"/>
      <c r="IU30" s="335"/>
      <c r="IV30" s="335"/>
    </row>
    <row r="31" spans="1:6" s="3" customFormat="1" ht="16.5" customHeight="1">
      <c r="A31" s="344"/>
      <c r="B31" s="357"/>
      <c r="C31" s="358"/>
      <c r="D31" s="358"/>
      <c r="E31" s="358"/>
      <c r="F31" s="370"/>
    </row>
    <row r="32" spans="1:256" s="375" customFormat="1" ht="12.75">
      <c r="A32" s="344"/>
      <c r="B32" s="371"/>
      <c r="C32" s="372"/>
      <c r="D32" s="372"/>
      <c r="E32" s="37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373"/>
      <c r="B33" s="373" t="s">
        <v>467</v>
      </c>
      <c r="C33" s="374">
        <f>C4+C14+C21+C30</f>
        <v>0</v>
      </c>
      <c r="D33" s="374">
        <f>D4+D14+D21+D30</f>
        <v>0</v>
      </c>
      <c r="E33" s="374">
        <f>E4+E14+E21+E30</f>
        <v>0</v>
      </c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5"/>
      <c r="DU33" s="375"/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5"/>
      <c r="EW33" s="375"/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5"/>
      <c r="FK33" s="375"/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5"/>
      <c r="FY33" s="375"/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5"/>
      <c r="GM33" s="375"/>
      <c r="GN33" s="375"/>
      <c r="GO33" s="375"/>
      <c r="GP33" s="375"/>
      <c r="GQ33" s="375"/>
      <c r="GR33" s="375"/>
      <c r="GS33" s="375"/>
      <c r="GT33" s="375"/>
      <c r="GU33" s="375"/>
      <c r="GV33" s="375"/>
      <c r="GW33" s="375"/>
      <c r="GX33" s="375"/>
      <c r="GY33" s="375"/>
      <c r="GZ33" s="375"/>
      <c r="HA33" s="375"/>
      <c r="HB33" s="375"/>
      <c r="HC33" s="375"/>
      <c r="HD33" s="375"/>
      <c r="HE33" s="375"/>
      <c r="HF33" s="375"/>
      <c r="HG33" s="375"/>
      <c r="HH33" s="375"/>
      <c r="HI33" s="375"/>
      <c r="HJ33" s="375"/>
      <c r="HK33" s="375"/>
      <c r="HL33" s="375"/>
      <c r="HM33" s="375"/>
      <c r="HN33" s="375"/>
      <c r="HO33" s="375"/>
      <c r="HP33" s="375"/>
      <c r="HQ33" s="375"/>
      <c r="HR33" s="375"/>
      <c r="HS33" s="375"/>
      <c r="HT33" s="375"/>
      <c r="HU33" s="375"/>
      <c r="HV33" s="375"/>
      <c r="HW33" s="375"/>
      <c r="HX33" s="375"/>
      <c r="HY33" s="375"/>
      <c r="HZ33" s="375"/>
      <c r="IA33" s="375"/>
      <c r="IB33" s="375"/>
      <c r="IC33" s="375"/>
      <c r="ID33" s="375"/>
      <c r="IE33" s="375"/>
      <c r="IF33" s="375"/>
      <c r="IG33" s="375"/>
      <c r="IH33" s="375"/>
      <c r="II33" s="375"/>
      <c r="IJ33" s="375"/>
      <c r="IK33" s="375"/>
      <c r="IL33" s="375"/>
      <c r="IM33" s="375"/>
      <c r="IN33" s="375"/>
      <c r="IO33" s="375"/>
      <c r="IP33" s="375"/>
      <c r="IQ33" s="375"/>
      <c r="IR33" s="375"/>
      <c r="IS33" s="375"/>
      <c r="IT33" s="375"/>
      <c r="IU33" s="375"/>
      <c r="IV33" s="375"/>
    </row>
    <row r="34" spans="1:256" s="378" customFormat="1" ht="12.75">
      <c r="A34" s="376"/>
      <c r="B34" s="376"/>
      <c r="C34" s="377"/>
      <c r="D34" s="377"/>
      <c r="E34" s="377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  <c r="DF34" s="335"/>
      <c r="DG34" s="335"/>
      <c r="DH34" s="335"/>
      <c r="DI34" s="335"/>
      <c r="DJ34" s="335"/>
      <c r="DK34" s="335"/>
      <c r="DL34" s="335"/>
      <c r="DM34" s="335"/>
      <c r="DN34" s="335"/>
      <c r="DO34" s="335"/>
      <c r="DP34" s="335"/>
      <c r="DQ34" s="335"/>
      <c r="DR34" s="335"/>
      <c r="DS34" s="335"/>
      <c r="DT34" s="335"/>
      <c r="DU34" s="335"/>
      <c r="DV34" s="335"/>
      <c r="DW34" s="335"/>
      <c r="DX34" s="335"/>
      <c r="DY34" s="335"/>
      <c r="DZ34" s="335"/>
      <c r="EA34" s="335"/>
      <c r="EB34" s="335"/>
      <c r="EC34" s="335"/>
      <c r="ED34" s="335"/>
      <c r="EE34" s="335"/>
      <c r="EF34" s="335"/>
      <c r="EG34" s="335"/>
      <c r="EH34" s="335"/>
      <c r="EI34" s="335"/>
      <c r="EJ34" s="335"/>
      <c r="EK34" s="335"/>
      <c r="EL34" s="335"/>
      <c r="EM34" s="335"/>
      <c r="EN34" s="335"/>
      <c r="EO34" s="335"/>
      <c r="EP34" s="335"/>
      <c r="EQ34" s="335"/>
      <c r="ER34" s="335"/>
      <c r="ES34" s="335"/>
      <c r="ET34" s="335"/>
      <c r="EU34" s="335"/>
      <c r="EV34" s="335"/>
      <c r="EW34" s="335"/>
      <c r="EX34" s="335"/>
      <c r="EY34" s="335"/>
      <c r="EZ34" s="335"/>
      <c r="FA34" s="335"/>
      <c r="FB34" s="335"/>
      <c r="FC34" s="335"/>
      <c r="FD34" s="335"/>
      <c r="FE34" s="335"/>
      <c r="FF34" s="335"/>
      <c r="FG34" s="335"/>
      <c r="FH34" s="335"/>
      <c r="FI34" s="335"/>
      <c r="FJ34" s="335"/>
      <c r="FK34" s="335"/>
      <c r="FL34" s="335"/>
      <c r="FM34" s="335"/>
      <c r="FN34" s="335"/>
      <c r="FO34" s="335"/>
      <c r="FP34" s="335"/>
      <c r="FQ34" s="335"/>
      <c r="FR34" s="335"/>
      <c r="FS34" s="335"/>
      <c r="FT34" s="335"/>
      <c r="FU34" s="335"/>
      <c r="FV34" s="335"/>
      <c r="FW34" s="335"/>
      <c r="FX34" s="335"/>
      <c r="FY34" s="335"/>
      <c r="FZ34" s="335"/>
      <c r="GA34" s="335"/>
      <c r="GB34" s="335"/>
      <c r="GC34" s="335"/>
      <c r="GD34" s="335"/>
      <c r="GE34" s="335"/>
      <c r="GF34" s="335"/>
      <c r="GG34" s="335"/>
      <c r="GH34" s="335"/>
      <c r="GI34" s="335"/>
      <c r="GJ34" s="335"/>
      <c r="GK34" s="335"/>
      <c r="GL34" s="335"/>
      <c r="GM34" s="335"/>
      <c r="GN34" s="335"/>
      <c r="GO34" s="335"/>
      <c r="GP34" s="335"/>
      <c r="GQ34" s="335"/>
      <c r="GR34" s="335"/>
      <c r="GS34" s="335"/>
      <c r="GT34" s="335"/>
      <c r="GU34" s="335"/>
      <c r="GV34" s="335"/>
      <c r="GW34" s="335"/>
      <c r="GX34" s="335"/>
      <c r="GY34" s="335"/>
      <c r="GZ34" s="335"/>
      <c r="HA34" s="335"/>
      <c r="HB34" s="335"/>
      <c r="HC34" s="335"/>
      <c r="HD34" s="335"/>
      <c r="HE34" s="335"/>
      <c r="HF34" s="335"/>
      <c r="HG34" s="335"/>
      <c r="HH34" s="335"/>
      <c r="HI34" s="335"/>
      <c r="HJ34" s="335"/>
      <c r="HK34" s="335"/>
      <c r="HL34" s="335"/>
      <c r="HM34" s="335"/>
      <c r="HN34" s="335"/>
      <c r="HO34" s="335"/>
      <c r="HP34" s="335"/>
      <c r="HQ34" s="335"/>
      <c r="HR34" s="335"/>
      <c r="HS34" s="335"/>
      <c r="HT34" s="335"/>
      <c r="HU34" s="335"/>
      <c r="HV34" s="335"/>
      <c r="HW34" s="335"/>
      <c r="HX34" s="335"/>
      <c r="HY34" s="335"/>
      <c r="HZ34" s="335"/>
      <c r="IA34" s="335"/>
      <c r="IB34" s="335"/>
      <c r="IC34" s="335"/>
      <c r="ID34" s="335"/>
      <c r="IE34" s="335"/>
      <c r="IF34" s="335"/>
      <c r="IG34" s="335"/>
      <c r="IH34" s="335"/>
      <c r="II34" s="335"/>
      <c r="IJ34" s="335"/>
      <c r="IK34" s="335"/>
      <c r="IL34" s="335"/>
      <c r="IM34" s="335"/>
      <c r="IN34" s="335"/>
      <c r="IO34" s="335"/>
      <c r="IP34" s="335"/>
      <c r="IQ34" s="335"/>
      <c r="IR34" s="335"/>
      <c r="IS34" s="335"/>
      <c r="IT34" s="335"/>
      <c r="IU34" s="335"/>
      <c r="IV34" s="335"/>
    </row>
    <row r="35" spans="1:5" s="378" customFormat="1" ht="12.75">
      <c r="A35" s="376"/>
      <c r="B35" s="376"/>
      <c r="C35" s="377"/>
      <c r="D35" s="377"/>
      <c r="E35" s="377"/>
    </row>
    <row r="36" spans="1:5" s="378" customFormat="1" ht="12.75">
      <c r="A36" s="376"/>
      <c r="B36" s="376"/>
      <c r="C36" s="377"/>
      <c r="D36" s="377"/>
      <c r="E36" s="377"/>
    </row>
    <row r="37" spans="1:5" s="378" customFormat="1" ht="12.75">
      <c r="A37" s="376"/>
      <c r="B37" s="376"/>
      <c r="C37" s="377"/>
      <c r="D37" s="377"/>
      <c r="E37" s="377"/>
    </row>
    <row r="38" spans="1:5" s="378" customFormat="1" ht="12.75">
      <c r="A38" s="376"/>
      <c r="B38" s="376"/>
      <c r="C38" s="377"/>
      <c r="D38" s="377"/>
      <c r="E38" s="377"/>
    </row>
    <row r="39" spans="1:5" s="378" customFormat="1" ht="12.75">
      <c r="A39" s="376"/>
      <c r="B39" s="376"/>
      <c r="C39" s="377"/>
      <c r="D39" s="377"/>
      <c r="E39" s="377"/>
    </row>
    <row r="40" spans="1:5" s="378" customFormat="1" ht="12.75">
      <c r="A40" s="376"/>
      <c r="B40" s="376"/>
      <c r="C40" s="377"/>
      <c r="D40" s="377"/>
      <c r="E40" s="377"/>
    </row>
    <row r="41" spans="1:5" s="378" customFormat="1" ht="12.75">
      <c r="A41" s="376"/>
      <c r="B41" s="376"/>
      <c r="C41" s="377"/>
      <c r="D41" s="377"/>
      <c r="E41" s="377"/>
    </row>
    <row r="42" spans="1:5" s="378" customFormat="1" ht="12.75">
      <c r="A42" s="376"/>
      <c r="B42" s="376"/>
      <c r="C42" s="377"/>
      <c r="D42" s="377"/>
      <c r="E42" s="377"/>
    </row>
    <row r="43" spans="1:5" s="378" customFormat="1" ht="12.75">
      <c r="A43" s="376"/>
      <c r="B43" s="376"/>
      <c r="C43" s="377"/>
      <c r="D43" s="377"/>
      <c r="E43" s="377"/>
    </row>
    <row r="44" spans="1:5" s="378" customFormat="1" ht="12.75">
      <c r="A44" s="376"/>
      <c r="B44" s="376"/>
      <c r="C44" s="377"/>
      <c r="D44" s="377"/>
      <c r="E44" s="377"/>
    </row>
    <row r="45" spans="1:5" s="378" customFormat="1" ht="12.75">
      <c r="A45" s="376"/>
      <c r="B45" s="376"/>
      <c r="C45" s="377"/>
      <c r="D45" s="377"/>
      <c r="E45" s="377"/>
    </row>
    <row r="46" spans="1:5" s="378" customFormat="1" ht="12.75">
      <c r="A46" s="376"/>
      <c r="B46" s="376"/>
      <c r="C46" s="377"/>
      <c r="D46" s="377"/>
      <c r="E46" s="377"/>
    </row>
    <row r="47" spans="1:5" s="378" customFormat="1" ht="12.75">
      <c r="A47" s="376"/>
      <c r="B47" s="376"/>
      <c r="C47" s="377"/>
      <c r="D47" s="377"/>
      <c r="E47" s="377"/>
    </row>
    <row r="48" spans="1:5" s="378" customFormat="1" ht="12.75">
      <c r="A48" s="376"/>
      <c r="B48" s="376"/>
      <c r="C48" s="377"/>
      <c r="D48" s="377"/>
      <c r="E48" s="377"/>
    </row>
    <row r="49" spans="1:5" s="378" customFormat="1" ht="12.75">
      <c r="A49" s="376"/>
      <c r="B49" s="376"/>
      <c r="C49" s="377"/>
      <c r="D49" s="377"/>
      <c r="E49" s="377"/>
    </row>
    <row r="50" spans="1:5" s="378" customFormat="1" ht="12.75">
      <c r="A50" s="376"/>
      <c r="B50" s="376"/>
      <c r="C50" s="377"/>
      <c r="D50" s="377"/>
      <c r="E50" s="377"/>
    </row>
    <row r="51" spans="1:5" s="378" customFormat="1" ht="12.75">
      <c r="A51" s="376"/>
      <c r="B51" s="376"/>
      <c r="C51" s="377"/>
      <c r="D51" s="377"/>
      <c r="E51" s="377"/>
    </row>
    <row r="52" spans="1:5" s="378" customFormat="1" ht="12.75">
      <c r="A52" s="376"/>
      <c r="B52" s="376"/>
      <c r="C52" s="377"/>
      <c r="D52" s="377"/>
      <c r="E52" s="377"/>
    </row>
    <row r="53" spans="1:5" s="378" customFormat="1" ht="12.75">
      <c r="A53" s="376"/>
      <c r="B53" s="376"/>
      <c r="C53" s="377"/>
      <c r="D53" s="377"/>
      <c r="E53" s="377"/>
    </row>
    <row r="54" spans="1:5" s="378" customFormat="1" ht="12.75">
      <c r="A54" s="376"/>
      <c r="B54" s="376"/>
      <c r="C54" s="377"/>
      <c r="D54" s="377"/>
      <c r="E54" s="377"/>
    </row>
    <row r="55" spans="1:5" s="378" customFormat="1" ht="12.75">
      <c r="A55" s="376"/>
      <c r="B55" s="376"/>
      <c r="C55" s="377"/>
      <c r="D55" s="377"/>
      <c r="E55" s="377"/>
    </row>
    <row r="56" spans="1:5" s="378" customFormat="1" ht="12.75">
      <c r="A56" s="376"/>
      <c r="B56" s="376"/>
      <c r="C56" s="377"/>
      <c r="D56" s="377"/>
      <c r="E56" s="377"/>
    </row>
    <row r="57" spans="1:5" s="378" customFormat="1" ht="12.75">
      <c r="A57" s="376"/>
      <c r="B57" s="376"/>
      <c r="C57" s="377"/>
      <c r="D57" s="377"/>
      <c r="E57" s="377"/>
    </row>
    <row r="58" spans="1:5" s="378" customFormat="1" ht="12.75">
      <c r="A58" s="376"/>
      <c r="B58" s="376"/>
      <c r="C58" s="377"/>
      <c r="D58" s="377"/>
      <c r="E58" s="377"/>
    </row>
    <row r="59" spans="1:5" s="378" customFormat="1" ht="12.75">
      <c r="A59" s="376"/>
      <c r="B59" s="376"/>
      <c r="C59" s="377"/>
      <c r="D59" s="377"/>
      <c r="E59" s="377"/>
    </row>
    <row r="60" spans="1:5" s="378" customFormat="1" ht="12.75">
      <c r="A60" s="376"/>
      <c r="B60" s="376"/>
      <c r="C60" s="377"/>
      <c r="D60" s="377"/>
      <c r="E60" s="377"/>
    </row>
    <row r="61" spans="1:5" s="378" customFormat="1" ht="12.75">
      <c r="A61" s="376"/>
      <c r="B61" s="376"/>
      <c r="C61" s="377"/>
      <c r="D61" s="377"/>
      <c r="E61" s="377"/>
    </row>
    <row r="62" spans="1:5" s="378" customFormat="1" ht="12.75">
      <c r="A62" s="376"/>
      <c r="B62" s="376"/>
      <c r="C62" s="377"/>
      <c r="D62" s="377"/>
      <c r="E62" s="377"/>
    </row>
    <row r="63" spans="1:5" s="378" customFormat="1" ht="12.75">
      <c r="A63" s="376"/>
      <c r="B63" s="376"/>
      <c r="C63" s="377"/>
      <c r="D63" s="377"/>
      <c r="E63" s="377"/>
    </row>
    <row r="64" spans="1:5" s="378" customFormat="1" ht="12.75">
      <c r="A64" s="376"/>
      <c r="B64" s="376"/>
      <c r="C64" s="377"/>
      <c r="D64" s="377"/>
      <c r="E64" s="377"/>
    </row>
    <row r="65" spans="1:5" s="378" customFormat="1" ht="12.75">
      <c r="A65" s="376"/>
      <c r="B65" s="376"/>
      <c r="C65" s="377"/>
      <c r="D65" s="377"/>
      <c r="E65" s="377"/>
    </row>
    <row r="66" spans="1:5" s="378" customFormat="1" ht="12.75">
      <c r="A66" s="376"/>
      <c r="B66" s="376"/>
      <c r="C66" s="377"/>
      <c r="D66" s="377"/>
      <c r="E66" s="377"/>
    </row>
    <row r="67" spans="1:5" s="378" customFormat="1" ht="12.75">
      <c r="A67" s="376"/>
      <c r="B67" s="376"/>
      <c r="C67" s="377"/>
      <c r="D67" s="377"/>
      <c r="E67" s="377"/>
    </row>
    <row r="68" spans="1:5" s="378" customFormat="1" ht="12.75">
      <c r="A68" s="376"/>
      <c r="B68" s="376"/>
      <c r="C68" s="377"/>
      <c r="D68" s="377"/>
      <c r="E68" s="377"/>
    </row>
    <row r="69" spans="1:5" s="378" customFormat="1" ht="12.75">
      <c r="A69" s="376"/>
      <c r="B69" s="376"/>
      <c r="C69" s="377"/>
      <c r="D69" s="377"/>
      <c r="E69" s="377"/>
    </row>
    <row r="70" spans="1:5" s="378" customFormat="1" ht="12.75">
      <c r="A70" s="376"/>
      <c r="B70" s="376"/>
      <c r="C70" s="377"/>
      <c r="D70" s="377"/>
      <c r="E70" s="377"/>
    </row>
    <row r="71" spans="1:5" s="378" customFormat="1" ht="12.75">
      <c r="A71" s="376"/>
      <c r="B71" s="376"/>
      <c r="C71" s="377"/>
      <c r="D71" s="377"/>
      <c r="E71" s="377"/>
    </row>
    <row r="72" spans="1:5" s="378" customFormat="1" ht="12.75">
      <c r="A72" s="376"/>
      <c r="B72" s="376"/>
      <c r="C72" s="377"/>
      <c r="D72" s="377"/>
      <c r="E72" s="377"/>
    </row>
    <row r="73" spans="1:5" s="378" customFormat="1" ht="12.75">
      <c r="A73" s="376"/>
      <c r="B73" s="376"/>
      <c r="C73" s="377"/>
      <c r="D73" s="377"/>
      <c r="E73" s="377"/>
    </row>
    <row r="74" spans="1:5" s="378" customFormat="1" ht="12.75">
      <c r="A74" s="376"/>
      <c r="B74" s="376"/>
      <c r="C74" s="377"/>
      <c r="D74" s="377"/>
      <c r="E74" s="377"/>
    </row>
    <row r="75" spans="1:5" s="378" customFormat="1" ht="12.75">
      <c r="A75" s="376"/>
      <c r="B75" s="376"/>
      <c r="C75" s="377"/>
      <c r="D75" s="377"/>
      <c r="E75" s="377"/>
    </row>
    <row r="76" spans="1:5" s="378" customFormat="1" ht="12.75">
      <c r="A76" s="376"/>
      <c r="B76" s="376"/>
      <c r="C76" s="377"/>
      <c r="D76" s="377"/>
      <c r="E76" s="377"/>
    </row>
    <row r="77" spans="1:5" s="378" customFormat="1" ht="12.75">
      <c r="A77" s="376"/>
      <c r="B77" s="376"/>
      <c r="C77" s="377"/>
      <c r="D77" s="377"/>
      <c r="E77" s="377"/>
    </row>
    <row r="78" spans="1:5" s="378" customFormat="1" ht="12.75">
      <c r="A78" s="376"/>
      <c r="B78" s="376"/>
      <c r="C78" s="377"/>
      <c r="D78" s="377"/>
      <c r="E78" s="377"/>
    </row>
    <row r="79" spans="1:5" s="378" customFormat="1" ht="12.75">
      <c r="A79" s="376"/>
      <c r="B79" s="376"/>
      <c r="C79" s="377"/>
      <c r="D79" s="377"/>
      <c r="E79" s="377"/>
    </row>
    <row r="80" spans="1:5" s="378" customFormat="1" ht="12.75">
      <c r="A80" s="376"/>
      <c r="B80" s="376"/>
      <c r="C80" s="377"/>
      <c r="D80" s="377"/>
      <c r="E80" s="377"/>
    </row>
    <row r="81" spans="1:5" s="378" customFormat="1" ht="12.75">
      <c r="A81" s="376"/>
      <c r="B81" s="376"/>
      <c r="C81" s="377"/>
      <c r="D81" s="377"/>
      <c r="E81" s="377"/>
    </row>
    <row r="82" spans="1:5" s="378" customFormat="1" ht="12.75">
      <c r="A82" s="376"/>
      <c r="B82" s="376"/>
      <c r="C82" s="377"/>
      <c r="D82" s="377"/>
      <c r="E82" s="377"/>
    </row>
    <row r="83" spans="1:5" s="378" customFormat="1" ht="12.75">
      <c r="A83" s="376"/>
      <c r="B83" s="376"/>
      <c r="C83" s="377"/>
      <c r="D83" s="377"/>
      <c r="E83" s="377"/>
    </row>
    <row r="84" spans="1:5" s="378" customFormat="1" ht="12.75">
      <c r="A84" s="376"/>
      <c r="B84" s="376"/>
      <c r="C84" s="377"/>
      <c r="D84" s="377"/>
      <c r="E84" s="377"/>
    </row>
    <row r="85" spans="1:5" s="378" customFormat="1" ht="12.75">
      <c r="A85" s="376"/>
      <c r="B85" s="376"/>
      <c r="C85" s="377"/>
      <c r="D85" s="377"/>
      <c r="E85" s="377"/>
    </row>
    <row r="86" spans="1:5" s="378" customFormat="1" ht="12.75">
      <c r="A86" s="376"/>
      <c r="B86" s="376"/>
      <c r="C86" s="377"/>
      <c r="D86" s="377"/>
      <c r="E86" s="377"/>
    </row>
    <row r="87" spans="1:5" s="378" customFormat="1" ht="12.75">
      <c r="A87" s="376"/>
      <c r="B87" s="376"/>
      <c r="C87" s="377"/>
      <c r="D87" s="377"/>
      <c r="E87" s="377"/>
    </row>
    <row r="88" spans="1:256" ht="12.75">
      <c r="A88" s="376"/>
      <c r="B88" s="376"/>
      <c r="C88" s="377"/>
      <c r="D88" s="377"/>
      <c r="E88" s="377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  <c r="Z88" s="378"/>
      <c r="AA88" s="378"/>
      <c r="AB88" s="378"/>
      <c r="AC88" s="378"/>
      <c r="AD88" s="378"/>
      <c r="AE88" s="378"/>
      <c r="AF88" s="378"/>
      <c r="AG88" s="378"/>
      <c r="AH88" s="378"/>
      <c r="AI88" s="378"/>
      <c r="AJ88" s="378"/>
      <c r="AK88" s="378"/>
      <c r="AL88" s="378"/>
      <c r="AM88" s="378"/>
      <c r="AN88" s="378"/>
      <c r="AO88" s="378"/>
      <c r="AP88" s="378"/>
      <c r="AQ88" s="378"/>
      <c r="AR88" s="378"/>
      <c r="AS88" s="378"/>
      <c r="AT88" s="378"/>
      <c r="AU88" s="378"/>
      <c r="AV88" s="378"/>
      <c r="AW88" s="378"/>
      <c r="AX88" s="378"/>
      <c r="AY88" s="378"/>
      <c r="AZ88" s="378"/>
      <c r="BA88" s="378"/>
      <c r="BB88" s="378"/>
      <c r="BC88" s="378"/>
      <c r="BD88" s="378"/>
      <c r="BE88" s="378"/>
      <c r="BF88" s="378"/>
      <c r="BG88" s="378"/>
      <c r="BH88" s="378"/>
      <c r="BI88" s="378"/>
      <c r="BJ88" s="378"/>
      <c r="BK88" s="378"/>
      <c r="BL88" s="378"/>
      <c r="BM88" s="378"/>
      <c r="BN88" s="378"/>
      <c r="BO88" s="378"/>
      <c r="BP88" s="378"/>
      <c r="BQ88" s="378"/>
      <c r="BR88" s="378"/>
      <c r="BS88" s="378"/>
      <c r="BT88" s="378"/>
      <c r="BU88" s="378"/>
      <c r="BV88" s="378"/>
      <c r="BW88" s="378"/>
      <c r="BX88" s="378"/>
      <c r="BY88" s="378"/>
      <c r="BZ88" s="378"/>
      <c r="CA88" s="378"/>
      <c r="CB88" s="378"/>
      <c r="CC88" s="378"/>
      <c r="CD88" s="378"/>
      <c r="CE88" s="378"/>
      <c r="CF88" s="378"/>
      <c r="CG88" s="378"/>
      <c r="CH88" s="378"/>
      <c r="CI88" s="378"/>
      <c r="CJ88" s="378"/>
      <c r="CK88" s="378"/>
      <c r="CL88" s="378"/>
      <c r="CM88" s="378"/>
      <c r="CN88" s="378"/>
      <c r="CO88" s="378"/>
      <c r="CP88" s="378"/>
      <c r="CQ88" s="378"/>
      <c r="CR88" s="378"/>
      <c r="CS88" s="378"/>
      <c r="CT88" s="378"/>
      <c r="CU88" s="378"/>
      <c r="CV88" s="378"/>
      <c r="CW88" s="378"/>
      <c r="CX88" s="378"/>
      <c r="CY88" s="378"/>
      <c r="CZ88" s="378"/>
      <c r="DA88" s="378"/>
      <c r="DB88" s="378"/>
      <c r="DC88" s="378"/>
      <c r="DD88" s="378"/>
      <c r="DE88" s="378"/>
      <c r="DF88" s="378"/>
      <c r="DG88" s="378"/>
      <c r="DH88" s="378"/>
      <c r="DI88" s="378"/>
      <c r="DJ88" s="378"/>
      <c r="DK88" s="378"/>
      <c r="DL88" s="378"/>
      <c r="DM88" s="378"/>
      <c r="DN88" s="378"/>
      <c r="DO88" s="378"/>
      <c r="DP88" s="378"/>
      <c r="DQ88" s="378"/>
      <c r="DR88" s="378"/>
      <c r="DS88" s="378"/>
      <c r="DT88" s="378"/>
      <c r="DU88" s="378"/>
      <c r="DV88" s="378"/>
      <c r="DW88" s="378"/>
      <c r="DX88" s="378"/>
      <c r="DY88" s="378"/>
      <c r="DZ88" s="378"/>
      <c r="EA88" s="378"/>
      <c r="EB88" s="378"/>
      <c r="EC88" s="378"/>
      <c r="ED88" s="378"/>
      <c r="EE88" s="378"/>
      <c r="EF88" s="378"/>
      <c r="EG88" s="378"/>
      <c r="EH88" s="378"/>
      <c r="EI88" s="378"/>
      <c r="EJ88" s="378"/>
      <c r="EK88" s="378"/>
      <c r="EL88" s="378"/>
      <c r="EM88" s="378"/>
      <c r="EN88" s="378"/>
      <c r="EO88" s="378"/>
      <c r="EP88" s="378"/>
      <c r="EQ88" s="378"/>
      <c r="ER88" s="378"/>
      <c r="ES88" s="378"/>
      <c r="ET88" s="378"/>
      <c r="EU88" s="378"/>
      <c r="EV88" s="378"/>
      <c r="EW88" s="378"/>
      <c r="EX88" s="378"/>
      <c r="EY88" s="378"/>
      <c r="EZ88" s="378"/>
      <c r="FA88" s="378"/>
      <c r="FB88" s="378"/>
      <c r="FC88" s="378"/>
      <c r="FD88" s="378"/>
      <c r="FE88" s="378"/>
      <c r="FF88" s="378"/>
      <c r="FG88" s="378"/>
      <c r="FH88" s="378"/>
      <c r="FI88" s="378"/>
      <c r="FJ88" s="378"/>
      <c r="FK88" s="378"/>
      <c r="FL88" s="378"/>
      <c r="FM88" s="378"/>
      <c r="FN88" s="378"/>
      <c r="FO88" s="378"/>
      <c r="FP88" s="378"/>
      <c r="FQ88" s="378"/>
      <c r="FR88" s="378"/>
      <c r="FS88" s="378"/>
      <c r="FT88" s="378"/>
      <c r="FU88" s="378"/>
      <c r="FV88" s="378"/>
      <c r="FW88" s="378"/>
      <c r="FX88" s="378"/>
      <c r="FY88" s="378"/>
      <c r="FZ88" s="378"/>
      <c r="GA88" s="378"/>
      <c r="GB88" s="378"/>
      <c r="GC88" s="378"/>
      <c r="GD88" s="378"/>
      <c r="GE88" s="378"/>
      <c r="GF88" s="378"/>
      <c r="GG88" s="378"/>
      <c r="GH88" s="378"/>
      <c r="GI88" s="378"/>
      <c r="GJ88" s="378"/>
      <c r="GK88" s="378"/>
      <c r="GL88" s="378"/>
      <c r="GM88" s="378"/>
      <c r="GN88" s="378"/>
      <c r="GO88" s="378"/>
      <c r="GP88" s="378"/>
      <c r="GQ88" s="378"/>
      <c r="GR88" s="378"/>
      <c r="GS88" s="378"/>
      <c r="GT88" s="378"/>
      <c r="GU88" s="378"/>
      <c r="GV88" s="378"/>
      <c r="GW88" s="378"/>
      <c r="GX88" s="378"/>
      <c r="GY88" s="378"/>
      <c r="GZ88" s="378"/>
      <c r="HA88" s="378"/>
      <c r="HB88" s="378"/>
      <c r="HC88" s="378"/>
      <c r="HD88" s="378"/>
      <c r="HE88" s="378"/>
      <c r="HF88" s="378"/>
      <c r="HG88" s="378"/>
      <c r="HH88" s="378"/>
      <c r="HI88" s="378"/>
      <c r="HJ88" s="378"/>
      <c r="HK88" s="378"/>
      <c r="HL88" s="378"/>
      <c r="HM88" s="378"/>
      <c r="HN88" s="378"/>
      <c r="HO88" s="378"/>
      <c r="HP88" s="378"/>
      <c r="HQ88" s="378"/>
      <c r="HR88" s="378"/>
      <c r="HS88" s="378"/>
      <c r="HT88" s="378"/>
      <c r="HU88" s="378"/>
      <c r="HV88" s="378"/>
      <c r="HW88" s="378"/>
      <c r="HX88" s="378"/>
      <c r="HY88" s="378"/>
      <c r="HZ88" s="378"/>
      <c r="IA88" s="378"/>
      <c r="IB88" s="378"/>
      <c r="IC88" s="378"/>
      <c r="ID88" s="378"/>
      <c r="IE88" s="378"/>
      <c r="IF88" s="378"/>
      <c r="IG88" s="378"/>
      <c r="IH88" s="378"/>
      <c r="II88" s="378"/>
      <c r="IJ88" s="378"/>
      <c r="IK88" s="378"/>
      <c r="IL88" s="378"/>
      <c r="IM88" s="378"/>
      <c r="IN88" s="378"/>
      <c r="IO88" s="378"/>
      <c r="IP88" s="378"/>
      <c r="IQ88" s="378"/>
      <c r="IR88" s="378"/>
      <c r="IS88" s="378"/>
      <c r="IT88" s="378"/>
      <c r="IU88" s="378"/>
      <c r="IV88" s="378"/>
    </row>
    <row r="89" spans="1:5" ht="12.75">
      <c r="A89" s="379"/>
      <c r="B89" s="379"/>
      <c r="C89" s="380"/>
      <c r="D89" s="380"/>
      <c r="E89" s="380"/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workbookViewId="0" topLeftCell="A1">
      <selection activeCell="K8" sqref="K8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3" width="38.375" style="0" customWidth="1"/>
  </cols>
  <sheetData>
    <row r="1" spans="1:3" ht="12.75">
      <c r="A1" s="474" t="s">
        <v>523</v>
      </c>
      <c r="B1" s="475"/>
      <c r="C1" s="475"/>
    </row>
    <row r="2" spans="1:3" ht="15">
      <c r="A2" s="399" t="s">
        <v>472</v>
      </c>
      <c r="B2" s="399" t="s">
        <v>44</v>
      </c>
      <c r="C2" s="399" t="s">
        <v>511</v>
      </c>
    </row>
    <row r="3" spans="1:3" ht="15">
      <c r="A3" s="399">
        <v>1</v>
      </c>
      <c r="B3" s="399">
        <v>2</v>
      </c>
      <c r="C3" s="399">
        <v>3</v>
      </c>
    </row>
    <row r="4" spans="1:3" ht="25.5">
      <c r="A4" s="400" t="s">
        <v>35</v>
      </c>
      <c r="B4" s="401" t="s">
        <v>512</v>
      </c>
      <c r="C4" s="402">
        <v>330830</v>
      </c>
    </row>
    <row r="5" spans="1:3" ht="25.5">
      <c r="A5" s="400" t="s">
        <v>40</v>
      </c>
      <c r="B5" s="401" t="s">
        <v>513</v>
      </c>
      <c r="C5" s="402">
        <v>332869</v>
      </c>
    </row>
    <row r="6" spans="1:3" ht="25.5">
      <c r="A6" s="403" t="s">
        <v>41</v>
      </c>
      <c r="B6" s="404" t="s">
        <v>514</v>
      </c>
      <c r="C6" s="405">
        <v>-2039</v>
      </c>
    </row>
    <row r="7" spans="1:3" ht="25.5">
      <c r="A7" s="400" t="s">
        <v>42</v>
      </c>
      <c r="B7" s="401" t="s">
        <v>515</v>
      </c>
      <c r="C7" s="402">
        <v>2039</v>
      </c>
    </row>
    <row r="8" spans="1:3" ht="25.5">
      <c r="A8" s="403" t="s">
        <v>475</v>
      </c>
      <c r="B8" s="404" t="s">
        <v>516</v>
      </c>
      <c r="C8" s="405">
        <v>2039</v>
      </c>
    </row>
    <row r="9" spans="1:3" ht="12.75">
      <c r="A9" s="398"/>
      <c r="B9" s="398"/>
      <c r="C9" s="398"/>
    </row>
    <row r="10" spans="1:3" ht="12.75">
      <c r="A10" s="398"/>
      <c r="B10" s="398"/>
      <c r="C10" s="398"/>
    </row>
  </sheetData>
  <sheetProtection/>
  <mergeCells count="1">
    <mergeCell ref="A1:C1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74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"/>
  <sheetViews>
    <sheetView zoomScaleSheetLayoutView="70" workbookViewId="0" topLeftCell="A1">
      <selection activeCell="C30" sqref="C30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5" width="38.375" style="0" customWidth="1"/>
  </cols>
  <sheetData>
    <row r="1" spans="1:5" ht="12.75">
      <c r="A1" s="474" t="s">
        <v>483</v>
      </c>
      <c r="B1" s="475"/>
      <c r="C1" s="475"/>
      <c r="D1" s="475"/>
      <c r="E1" s="475"/>
    </row>
    <row r="2" spans="1:5" ht="15">
      <c r="A2" s="399" t="s">
        <v>472</v>
      </c>
      <c r="B2" s="399" t="s">
        <v>44</v>
      </c>
      <c r="C2" s="399" t="s">
        <v>473</v>
      </c>
      <c r="D2" s="399" t="s">
        <v>524</v>
      </c>
      <c r="E2" s="399" t="s">
        <v>474</v>
      </c>
    </row>
    <row r="3" spans="1:5" ht="15">
      <c r="A3" s="399">
        <v>1</v>
      </c>
      <c r="B3" s="399">
        <v>2</v>
      </c>
      <c r="C3" s="399">
        <v>3</v>
      </c>
      <c r="D3" s="399">
        <v>4</v>
      </c>
      <c r="E3" s="399">
        <v>5</v>
      </c>
    </row>
    <row r="4" spans="1:5" ht="12.75">
      <c r="A4" s="400" t="s">
        <v>478</v>
      </c>
      <c r="B4" s="401" t="s">
        <v>525</v>
      </c>
      <c r="C4" s="402">
        <v>2039</v>
      </c>
      <c r="D4" s="402">
        <v>0</v>
      </c>
      <c r="E4" s="402">
        <v>0</v>
      </c>
    </row>
    <row r="5" spans="1:5" ht="12.75">
      <c r="A5" s="403" t="s">
        <v>479</v>
      </c>
      <c r="B5" s="404" t="s">
        <v>526</v>
      </c>
      <c r="C5" s="405">
        <v>2039</v>
      </c>
      <c r="D5" s="405">
        <v>0</v>
      </c>
      <c r="E5" s="405">
        <v>0</v>
      </c>
    </row>
    <row r="6" spans="1:5" ht="12.75">
      <c r="A6" s="403" t="s">
        <v>480</v>
      </c>
      <c r="B6" s="404" t="s">
        <v>527</v>
      </c>
      <c r="C6" s="405">
        <v>2039</v>
      </c>
      <c r="D6" s="405">
        <v>0</v>
      </c>
      <c r="E6" s="405">
        <v>0</v>
      </c>
    </row>
    <row r="7" spans="1:5" ht="12.75">
      <c r="A7" s="403" t="s">
        <v>533</v>
      </c>
      <c r="B7" s="404" t="s">
        <v>528</v>
      </c>
      <c r="C7" s="405">
        <v>2039</v>
      </c>
      <c r="D7" s="405">
        <v>0</v>
      </c>
      <c r="E7" s="405">
        <v>0</v>
      </c>
    </row>
    <row r="8" spans="1:5" ht="12.75">
      <c r="A8" s="400" t="s">
        <v>534</v>
      </c>
      <c r="B8" s="401" t="s">
        <v>529</v>
      </c>
      <c r="C8" s="402">
        <v>107</v>
      </c>
      <c r="D8" s="402">
        <v>0</v>
      </c>
      <c r="E8" s="402">
        <v>2039</v>
      </c>
    </row>
    <row r="9" spans="1:5" ht="12.75">
      <c r="A9" s="400" t="s">
        <v>535</v>
      </c>
      <c r="B9" s="401" t="s">
        <v>530</v>
      </c>
      <c r="C9" s="402">
        <v>1932</v>
      </c>
      <c r="D9" s="402">
        <v>0</v>
      </c>
      <c r="E9" s="402">
        <v>-2039</v>
      </c>
    </row>
    <row r="10" spans="1:5" ht="12.75">
      <c r="A10" s="403" t="s">
        <v>536</v>
      </c>
      <c r="B10" s="404" t="s">
        <v>531</v>
      </c>
      <c r="C10" s="405">
        <v>2039</v>
      </c>
      <c r="D10" s="405">
        <v>0</v>
      </c>
      <c r="E10" s="405">
        <v>0</v>
      </c>
    </row>
    <row r="11" spans="1:5" ht="12.75">
      <c r="A11" s="403" t="s">
        <v>537</v>
      </c>
      <c r="B11" s="404" t="s">
        <v>532</v>
      </c>
      <c r="C11" s="405">
        <v>2039</v>
      </c>
      <c r="D11" s="405">
        <v>0</v>
      </c>
      <c r="E11" s="405">
        <v>0</v>
      </c>
    </row>
    <row r="12" spans="1:5" ht="12.75">
      <c r="A12" s="398"/>
      <c r="B12" s="398"/>
      <c r="C12" s="398"/>
      <c r="D12" s="398"/>
      <c r="E12" s="398"/>
    </row>
  </sheetData>
  <sheetProtection/>
  <mergeCells count="1">
    <mergeCell ref="A1:E1"/>
  </mergeCells>
  <printOptions horizontalCentered="1"/>
  <pageMargins left="0.7874015748031497" right="0.8267716535433072" top="1.1023622047244095" bottom="0.984251968503937" header="0.7874015748031497" footer="0.7874015748031497"/>
  <pageSetup fitToHeight="3" fitToWidth="1" horizontalDpi="300" verticalDpi="300" orientation="portrait" paperSize="9" scale="71" r:id="rId1"/>
  <headerFooter alignWithMargins="0">
    <oddHeader>&amp;L&amp;"Times New Roman,Félkövér dőlt"Bátaszék Város Önkormányzat&amp;R&amp;"Times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3"/>
  <sheetViews>
    <sheetView workbookViewId="0" topLeftCell="A1">
      <selection activeCell="E22" sqref="E22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5" width="38.375" style="0" customWidth="1"/>
  </cols>
  <sheetData>
    <row r="1" spans="1:5" ht="12.75">
      <c r="A1" s="474" t="s">
        <v>484</v>
      </c>
      <c r="B1" s="475"/>
      <c r="C1" s="475"/>
      <c r="D1" s="475"/>
      <c r="E1" s="475"/>
    </row>
    <row r="2" spans="1:5" ht="15">
      <c r="A2" s="399" t="s">
        <v>472</v>
      </c>
      <c r="B2" s="399" t="s">
        <v>44</v>
      </c>
      <c r="C2" s="399" t="s">
        <v>473</v>
      </c>
      <c r="D2" s="399" t="s">
        <v>524</v>
      </c>
      <c r="E2" s="399" t="s">
        <v>474</v>
      </c>
    </row>
    <row r="3" spans="1:5" ht="15">
      <c r="A3" s="399">
        <v>1</v>
      </c>
      <c r="B3" s="399">
        <v>2</v>
      </c>
      <c r="C3" s="399">
        <v>3</v>
      </c>
      <c r="D3" s="399">
        <v>4</v>
      </c>
      <c r="E3" s="399">
        <v>5</v>
      </c>
    </row>
    <row r="4" spans="1:5" ht="25.5">
      <c r="A4" s="400" t="s">
        <v>476</v>
      </c>
      <c r="B4" s="401" t="s">
        <v>538</v>
      </c>
      <c r="C4" s="402">
        <v>625955</v>
      </c>
      <c r="D4" s="402">
        <v>0</v>
      </c>
      <c r="E4" s="402">
        <v>330813</v>
      </c>
    </row>
    <row r="5" spans="1:5" ht="25.5">
      <c r="A5" s="403" t="s">
        <v>539</v>
      </c>
      <c r="B5" s="404" t="s">
        <v>540</v>
      </c>
      <c r="C5" s="405">
        <v>625955</v>
      </c>
      <c r="D5" s="405">
        <v>0</v>
      </c>
      <c r="E5" s="405">
        <v>330813</v>
      </c>
    </row>
    <row r="6" spans="1:5" ht="12.75">
      <c r="A6" s="400" t="s">
        <v>541</v>
      </c>
      <c r="B6" s="401" t="s">
        <v>542</v>
      </c>
      <c r="C6" s="402">
        <v>13108</v>
      </c>
      <c r="D6" s="402">
        <v>0</v>
      </c>
      <c r="E6" s="402">
        <v>9646</v>
      </c>
    </row>
    <row r="7" spans="1:5" ht="25.5">
      <c r="A7" s="403" t="s">
        <v>543</v>
      </c>
      <c r="B7" s="404" t="s">
        <v>544</v>
      </c>
      <c r="C7" s="405">
        <v>13108</v>
      </c>
      <c r="D7" s="405">
        <v>0</v>
      </c>
      <c r="E7" s="405">
        <v>9646</v>
      </c>
    </row>
    <row r="8" spans="1:5" ht="12.75">
      <c r="A8" s="403" t="s">
        <v>477</v>
      </c>
      <c r="B8" s="404" t="s">
        <v>545</v>
      </c>
      <c r="C8" s="405">
        <v>610955</v>
      </c>
      <c r="D8" s="405">
        <v>0</v>
      </c>
      <c r="E8" s="405">
        <v>323223</v>
      </c>
    </row>
    <row r="9" spans="1:5" ht="25.5">
      <c r="A9" s="403" t="s">
        <v>546</v>
      </c>
      <c r="B9" s="404" t="s">
        <v>547</v>
      </c>
      <c r="C9" s="405">
        <v>1892</v>
      </c>
      <c r="D9" s="405">
        <v>0</v>
      </c>
      <c r="E9" s="405">
        <v>-2056</v>
      </c>
    </row>
    <row r="10" spans="1:5" ht="25.5">
      <c r="A10" s="400" t="s">
        <v>548</v>
      </c>
      <c r="B10" s="401" t="s">
        <v>549</v>
      </c>
      <c r="C10" s="402">
        <v>40</v>
      </c>
      <c r="D10" s="402">
        <v>0</v>
      </c>
      <c r="E10" s="402">
        <v>17</v>
      </c>
    </row>
    <row r="11" spans="1:5" ht="38.25">
      <c r="A11" s="403" t="s">
        <v>550</v>
      </c>
      <c r="B11" s="404" t="s">
        <v>551</v>
      </c>
      <c r="C11" s="405">
        <v>40</v>
      </c>
      <c r="D11" s="405">
        <v>0</v>
      </c>
      <c r="E11" s="405">
        <v>17</v>
      </c>
    </row>
    <row r="12" spans="1:5" ht="25.5">
      <c r="A12" s="403" t="s">
        <v>552</v>
      </c>
      <c r="B12" s="404" t="s">
        <v>553</v>
      </c>
      <c r="C12" s="405">
        <v>40</v>
      </c>
      <c r="D12" s="405">
        <v>0</v>
      </c>
      <c r="E12" s="405">
        <v>17</v>
      </c>
    </row>
    <row r="13" spans="1:5" ht="12.75">
      <c r="A13" s="403" t="s">
        <v>554</v>
      </c>
      <c r="B13" s="404" t="s">
        <v>555</v>
      </c>
      <c r="C13" s="405">
        <v>1932</v>
      </c>
      <c r="D13" s="405">
        <v>0</v>
      </c>
      <c r="E13" s="405">
        <v>-2039</v>
      </c>
    </row>
  </sheetData>
  <sheetProtection/>
  <mergeCells count="1">
    <mergeCell ref="A1:E1"/>
  </mergeCells>
  <printOptions horizontalCentered="1"/>
  <pageMargins left="0.3937007874015748" right="0.3937007874015748" top="1.2598425196850394" bottom="0.984251968503937" header="0.7874015748031497" footer="0.7874015748031497"/>
  <pageSetup fitToHeight="1" fitToWidth="1" horizontalDpi="600" verticalDpi="600" orientation="landscape" paperSize="9" scale="97" r:id="rId1"/>
  <headerFooter alignWithMargins="0">
    <oddHeader>&amp;L&amp;"Times New Roman,Félkövér dőlt"Bátaszék Város Önkormányzat&amp;R&amp;"Times New Roman CE,Félkövér dőlt"7.2. tájékoztató tábla a ……/2015. (……)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0" sqref="U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zoomScaleSheetLayoutView="100" workbookViewId="0" topLeftCell="A112">
      <selection activeCell="M101" sqref="M101"/>
    </sheetView>
  </sheetViews>
  <sheetFormatPr defaultColWidth="9.00390625" defaultRowHeight="12.75"/>
  <cols>
    <col min="1" max="1" width="10.125" style="192" customWidth="1"/>
    <col min="2" max="2" width="62.00390625" style="192" bestFit="1" customWidth="1"/>
    <col min="3" max="3" width="14.50390625" style="193" bestFit="1" customWidth="1"/>
    <col min="4" max="4" width="10.50390625" style="193" customWidth="1"/>
    <col min="5" max="5" width="13.125" style="193" bestFit="1" customWidth="1"/>
    <col min="6" max="6" width="13.875" style="381" bestFit="1" customWidth="1"/>
    <col min="7" max="7" width="7.875" style="382" customWidth="1"/>
    <col min="8" max="16384" width="9.375" style="203" customWidth="1"/>
  </cols>
  <sheetData>
    <row r="1" spans="1:5" ht="15.75" customHeight="1">
      <c r="A1" s="407" t="s">
        <v>0</v>
      </c>
      <c r="B1" s="407"/>
      <c r="C1" s="407"/>
      <c r="D1" s="407"/>
      <c r="E1" s="407"/>
    </row>
    <row r="2" spans="1:5" ht="15.75" customHeight="1" thickBot="1">
      <c r="A2" s="31" t="s">
        <v>82</v>
      </c>
      <c r="B2" s="31"/>
      <c r="C2" s="190"/>
      <c r="D2" s="190"/>
      <c r="E2" s="190" t="s">
        <v>124</v>
      </c>
    </row>
    <row r="3" spans="1:5" ht="15.75" customHeight="1">
      <c r="A3" s="408" t="s">
        <v>46</v>
      </c>
      <c r="B3" s="410" t="s">
        <v>2</v>
      </c>
      <c r="C3" s="412" t="s">
        <v>556</v>
      </c>
      <c r="D3" s="412"/>
      <c r="E3" s="413"/>
    </row>
    <row r="4" spans="1:7" ht="37.5" customHeight="1" thickBot="1">
      <c r="A4" s="409"/>
      <c r="B4" s="411"/>
      <c r="C4" s="33" t="s">
        <v>146</v>
      </c>
      <c r="D4" s="33" t="s">
        <v>147</v>
      </c>
      <c r="E4" s="34" t="s">
        <v>148</v>
      </c>
      <c r="F4" s="381" t="s">
        <v>481</v>
      </c>
      <c r="G4" s="382" t="s">
        <v>482</v>
      </c>
    </row>
    <row r="5" spans="1:7" s="204" customFormat="1" ht="12" customHeight="1" thickBot="1">
      <c r="A5" s="168" t="s">
        <v>302</v>
      </c>
      <c r="B5" s="169" t="s">
        <v>303</v>
      </c>
      <c r="C5" s="169" t="s">
        <v>304</v>
      </c>
      <c r="D5" s="169" t="s">
        <v>305</v>
      </c>
      <c r="E5" s="217" t="s">
        <v>306</v>
      </c>
      <c r="F5" s="381"/>
      <c r="G5" s="382"/>
    </row>
    <row r="6" spans="1:7" s="205" customFormat="1" ht="12" customHeight="1" thickBot="1">
      <c r="A6" s="163" t="s">
        <v>3</v>
      </c>
      <c r="B6" s="164" t="s">
        <v>187</v>
      </c>
      <c r="C6" s="195">
        <f>SUM(C7:C12)</f>
        <v>0</v>
      </c>
      <c r="D6" s="195">
        <f>SUM(D7:D12)</f>
        <v>0</v>
      </c>
      <c r="E6" s="178">
        <f>SUM(E7:E12)</f>
        <v>0</v>
      </c>
      <c r="F6" s="381"/>
      <c r="G6" s="382">
        <f>E6-D6</f>
        <v>0</v>
      </c>
    </row>
    <row r="7" spans="1:7" s="205" customFormat="1" ht="12" customHeight="1">
      <c r="A7" s="158" t="s">
        <v>58</v>
      </c>
      <c r="B7" s="206" t="s">
        <v>188</v>
      </c>
      <c r="C7" s="197"/>
      <c r="D7" s="197"/>
      <c r="E7" s="180"/>
      <c r="F7" s="381"/>
      <c r="G7" s="382">
        <f aca="true" t="shared" si="0" ref="G7:G70">E7-D7</f>
        <v>0</v>
      </c>
    </row>
    <row r="8" spans="1:7" s="205" customFormat="1" ht="12" customHeight="1">
      <c r="A8" s="157" t="s">
        <v>59</v>
      </c>
      <c r="B8" s="207" t="s">
        <v>189</v>
      </c>
      <c r="C8" s="196"/>
      <c r="D8" s="196"/>
      <c r="E8" s="179"/>
      <c r="F8" s="381"/>
      <c r="G8" s="382">
        <f t="shared" si="0"/>
        <v>0</v>
      </c>
    </row>
    <row r="9" spans="1:7" s="205" customFormat="1" ht="12" customHeight="1">
      <c r="A9" s="157" t="s">
        <v>60</v>
      </c>
      <c r="B9" s="207" t="s">
        <v>190</v>
      </c>
      <c r="C9" s="196"/>
      <c r="D9" s="196"/>
      <c r="E9" s="179"/>
      <c r="F9" s="381"/>
      <c r="G9" s="382">
        <f t="shared" si="0"/>
        <v>0</v>
      </c>
    </row>
    <row r="10" spans="1:7" s="205" customFormat="1" ht="12" customHeight="1">
      <c r="A10" s="157" t="s">
        <v>61</v>
      </c>
      <c r="B10" s="207" t="s">
        <v>191</v>
      </c>
      <c r="C10" s="196"/>
      <c r="D10" s="196"/>
      <c r="E10" s="179"/>
      <c r="F10" s="381"/>
      <c r="G10" s="382">
        <f t="shared" si="0"/>
        <v>0</v>
      </c>
    </row>
    <row r="11" spans="1:7" s="205" customFormat="1" ht="12" customHeight="1">
      <c r="A11" s="157" t="s">
        <v>78</v>
      </c>
      <c r="B11" s="207" t="s">
        <v>192</v>
      </c>
      <c r="C11" s="196"/>
      <c r="D11" s="196"/>
      <c r="E11" s="179"/>
      <c r="F11" s="381"/>
      <c r="G11" s="382">
        <f t="shared" si="0"/>
        <v>0</v>
      </c>
    </row>
    <row r="12" spans="1:7" s="205" customFormat="1" ht="12" customHeight="1" thickBot="1">
      <c r="A12" s="159" t="s">
        <v>62</v>
      </c>
      <c r="B12" s="208" t="s">
        <v>193</v>
      </c>
      <c r="C12" s="198"/>
      <c r="D12" s="198"/>
      <c r="E12" s="181"/>
      <c r="F12" s="381"/>
      <c r="G12" s="382">
        <f t="shared" si="0"/>
        <v>0</v>
      </c>
    </row>
    <row r="13" spans="1:7" s="205" customFormat="1" ht="12" customHeight="1" thickBot="1">
      <c r="A13" s="163" t="s">
        <v>4</v>
      </c>
      <c r="B13" s="185" t="s">
        <v>194</v>
      </c>
      <c r="C13" s="195">
        <f>SUM(C14:C18)</f>
        <v>307</v>
      </c>
      <c r="D13" s="195">
        <f>SUM(D14:D18)</f>
        <v>339</v>
      </c>
      <c r="E13" s="178">
        <f>SUM(E14:E18)</f>
        <v>331</v>
      </c>
      <c r="F13" s="381">
        <f>E13/D13</f>
        <v>0.976401179941003</v>
      </c>
      <c r="G13" s="382">
        <f t="shared" si="0"/>
        <v>-8</v>
      </c>
    </row>
    <row r="14" spans="1:7" s="205" customFormat="1" ht="12" customHeight="1">
      <c r="A14" s="158" t="s">
        <v>64</v>
      </c>
      <c r="B14" s="206" t="s">
        <v>195</v>
      </c>
      <c r="C14" s="197"/>
      <c r="D14" s="197"/>
      <c r="E14" s="180"/>
      <c r="F14" s="381"/>
      <c r="G14" s="382">
        <f t="shared" si="0"/>
        <v>0</v>
      </c>
    </row>
    <row r="15" spans="1:7" s="205" customFormat="1" ht="12" customHeight="1">
      <c r="A15" s="157" t="s">
        <v>65</v>
      </c>
      <c r="B15" s="207" t="s">
        <v>196</v>
      </c>
      <c r="C15" s="196"/>
      <c r="D15" s="196"/>
      <c r="E15" s="179"/>
      <c r="F15" s="381"/>
      <c r="G15" s="382">
        <f t="shared" si="0"/>
        <v>0</v>
      </c>
    </row>
    <row r="16" spans="1:7" s="205" customFormat="1" ht="12" customHeight="1">
      <c r="A16" s="157" t="s">
        <v>66</v>
      </c>
      <c r="B16" s="207" t="s">
        <v>197</v>
      </c>
      <c r="C16" s="196"/>
      <c r="D16" s="196"/>
      <c r="E16" s="179"/>
      <c r="F16" s="381"/>
      <c r="G16" s="382">
        <f t="shared" si="0"/>
        <v>0</v>
      </c>
    </row>
    <row r="17" spans="1:7" s="205" customFormat="1" ht="12" customHeight="1">
      <c r="A17" s="157" t="s">
        <v>67</v>
      </c>
      <c r="B17" s="207" t="s">
        <v>198</v>
      </c>
      <c r="C17" s="196"/>
      <c r="D17" s="196"/>
      <c r="E17" s="179"/>
      <c r="F17" s="381"/>
      <c r="G17" s="382">
        <f t="shared" si="0"/>
        <v>0</v>
      </c>
    </row>
    <row r="18" spans="1:7" s="205" customFormat="1" ht="12" customHeight="1">
      <c r="A18" s="157" t="s">
        <v>68</v>
      </c>
      <c r="B18" s="207" t="s">
        <v>199</v>
      </c>
      <c r="C18" s="196">
        <v>307</v>
      </c>
      <c r="D18" s="196">
        <v>339</v>
      </c>
      <c r="E18" s="179">
        <v>331</v>
      </c>
      <c r="F18" s="381">
        <f>E18/D18</f>
        <v>0.976401179941003</v>
      </c>
      <c r="G18" s="382">
        <f t="shared" si="0"/>
        <v>-8</v>
      </c>
    </row>
    <row r="19" spans="1:7" s="205" customFormat="1" ht="12" customHeight="1" thickBot="1">
      <c r="A19" s="159" t="s">
        <v>74</v>
      </c>
      <c r="B19" s="208" t="s">
        <v>200</v>
      </c>
      <c r="C19" s="198"/>
      <c r="D19" s="198"/>
      <c r="E19" s="181"/>
      <c r="F19" s="381"/>
      <c r="G19" s="382">
        <f t="shared" si="0"/>
        <v>0</v>
      </c>
    </row>
    <row r="20" spans="1:7" s="205" customFormat="1" ht="21.75" thickBot="1">
      <c r="A20" s="163" t="s">
        <v>5</v>
      </c>
      <c r="B20" s="164" t="s">
        <v>201</v>
      </c>
      <c r="C20" s="195">
        <f>SUM(C21:C25)</f>
        <v>0</v>
      </c>
      <c r="D20" s="195">
        <f>SUM(D21:D25)</f>
        <v>0</v>
      </c>
      <c r="E20" s="178">
        <f>SUM(E21:E25)</f>
        <v>0</v>
      </c>
      <c r="F20" s="381"/>
      <c r="G20" s="382">
        <f t="shared" si="0"/>
        <v>0</v>
      </c>
    </row>
    <row r="21" spans="1:7" s="205" customFormat="1" ht="12" customHeight="1">
      <c r="A21" s="158" t="s">
        <v>47</v>
      </c>
      <c r="B21" s="206" t="s">
        <v>202</v>
      </c>
      <c r="C21" s="197"/>
      <c r="D21" s="197"/>
      <c r="E21" s="180"/>
      <c r="F21" s="381"/>
      <c r="G21" s="382">
        <f t="shared" si="0"/>
        <v>0</v>
      </c>
    </row>
    <row r="22" spans="1:7" s="205" customFormat="1" ht="12" customHeight="1">
      <c r="A22" s="157" t="s">
        <v>48</v>
      </c>
      <c r="B22" s="207" t="s">
        <v>203</v>
      </c>
      <c r="C22" s="196"/>
      <c r="D22" s="196"/>
      <c r="E22" s="179"/>
      <c r="F22" s="381"/>
      <c r="G22" s="382">
        <f t="shared" si="0"/>
        <v>0</v>
      </c>
    </row>
    <row r="23" spans="1:7" s="205" customFormat="1" ht="12" customHeight="1">
      <c r="A23" s="157" t="s">
        <v>49</v>
      </c>
      <c r="B23" s="207" t="s">
        <v>204</v>
      </c>
      <c r="C23" s="196"/>
      <c r="D23" s="196"/>
      <c r="E23" s="179"/>
      <c r="F23" s="381"/>
      <c r="G23" s="382">
        <f t="shared" si="0"/>
        <v>0</v>
      </c>
    </row>
    <row r="24" spans="1:7" s="205" customFormat="1" ht="12" customHeight="1">
      <c r="A24" s="157" t="s">
        <v>50</v>
      </c>
      <c r="B24" s="207" t="s">
        <v>205</v>
      </c>
      <c r="C24" s="196"/>
      <c r="D24" s="196"/>
      <c r="E24" s="179"/>
      <c r="F24" s="381"/>
      <c r="G24" s="382">
        <f t="shared" si="0"/>
        <v>0</v>
      </c>
    </row>
    <row r="25" spans="1:7" s="205" customFormat="1" ht="12" customHeight="1">
      <c r="A25" s="157" t="s">
        <v>92</v>
      </c>
      <c r="B25" s="207" t="s">
        <v>206</v>
      </c>
      <c r="C25" s="196"/>
      <c r="D25" s="196"/>
      <c r="E25" s="179"/>
      <c r="F25" s="381"/>
      <c r="G25" s="382">
        <f t="shared" si="0"/>
        <v>0</v>
      </c>
    </row>
    <row r="26" spans="1:7" s="205" customFormat="1" ht="12" customHeight="1" thickBot="1">
      <c r="A26" s="159" t="s">
        <v>93</v>
      </c>
      <c r="B26" s="187" t="s">
        <v>207</v>
      </c>
      <c r="C26" s="198"/>
      <c r="D26" s="198"/>
      <c r="E26" s="181"/>
      <c r="F26" s="381"/>
      <c r="G26" s="382">
        <f t="shared" si="0"/>
        <v>0</v>
      </c>
    </row>
    <row r="27" spans="1:7" s="205" customFormat="1" ht="12" customHeight="1" thickBot="1">
      <c r="A27" s="163" t="s">
        <v>94</v>
      </c>
      <c r="B27" s="164" t="s">
        <v>208</v>
      </c>
      <c r="C27" s="201">
        <f>+C28+C31+C32+C33</f>
        <v>0</v>
      </c>
      <c r="D27" s="201">
        <f>+D28+D31+D32+D33</f>
        <v>0</v>
      </c>
      <c r="E27" s="214">
        <f>+E28+E31+E32+E33</f>
        <v>0</v>
      </c>
      <c r="F27" s="381"/>
      <c r="G27" s="382">
        <f t="shared" si="0"/>
        <v>0</v>
      </c>
    </row>
    <row r="28" spans="1:7" s="205" customFormat="1" ht="12" customHeight="1">
      <c r="A28" s="158" t="s">
        <v>209</v>
      </c>
      <c r="B28" s="206" t="s">
        <v>210</v>
      </c>
      <c r="C28" s="216">
        <f>+C29+C30</f>
        <v>0</v>
      </c>
      <c r="D28" s="216">
        <f>+D29+D30</f>
        <v>0</v>
      </c>
      <c r="E28" s="215">
        <f>+E29+E30</f>
        <v>0</v>
      </c>
      <c r="F28" s="381"/>
      <c r="G28" s="382">
        <f t="shared" si="0"/>
        <v>0</v>
      </c>
    </row>
    <row r="29" spans="1:7" s="205" customFormat="1" ht="12" customHeight="1">
      <c r="A29" s="157" t="s">
        <v>211</v>
      </c>
      <c r="B29" s="207" t="s">
        <v>212</v>
      </c>
      <c r="C29" s="196"/>
      <c r="D29" s="196"/>
      <c r="E29" s="179"/>
      <c r="F29" s="381"/>
      <c r="G29" s="382">
        <f t="shared" si="0"/>
        <v>0</v>
      </c>
    </row>
    <row r="30" spans="1:7" s="205" customFormat="1" ht="12" customHeight="1">
      <c r="A30" s="157" t="s">
        <v>213</v>
      </c>
      <c r="B30" s="207" t="s">
        <v>214</v>
      </c>
      <c r="C30" s="196"/>
      <c r="D30" s="196"/>
      <c r="E30" s="179"/>
      <c r="F30" s="381"/>
      <c r="G30" s="382">
        <f t="shared" si="0"/>
        <v>0</v>
      </c>
    </row>
    <row r="31" spans="1:7" s="205" customFormat="1" ht="12" customHeight="1">
      <c r="A31" s="157" t="s">
        <v>215</v>
      </c>
      <c r="B31" s="207" t="s">
        <v>216</v>
      </c>
      <c r="C31" s="196"/>
      <c r="D31" s="196"/>
      <c r="E31" s="179"/>
      <c r="F31" s="381"/>
      <c r="G31" s="382">
        <f t="shared" si="0"/>
        <v>0</v>
      </c>
    </row>
    <row r="32" spans="1:7" s="205" customFormat="1" ht="12" customHeight="1">
      <c r="A32" s="157" t="s">
        <v>217</v>
      </c>
      <c r="B32" s="207" t="s">
        <v>218</v>
      </c>
      <c r="C32" s="196"/>
      <c r="D32" s="196"/>
      <c r="E32" s="179"/>
      <c r="F32" s="381"/>
      <c r="G32" s="382">
        <f t="shared" si="0"/>
        <v>0</v>
      </c>
    </row>
    <row r="33" spans="1:7" s="205" customFormat="1" ht="12" customHeight="1" thickBot="1">
      <c r="A33" s="159" t="s">
        <v>219</v>
      </c>
      <c r="B33" s="187" t="s">
        <v>220</v>
      </c>
      <c r="C33" s="198"/>
      <c r="D33" s="198"/>
      <c r="E33" s="181"/>
      <c r="F33" s="381"/>
      <c r="G33" s="382">
        <f t="shared" si="0"/>
        <v>0</v>
      </c>
    </row>
    <row r="34" spans="1:7" s="205" customFormat="1" ht="12" customHeight="1" thickBot="1">
      <c r="A34" s="163" t="s">
        <v>7</v>
      </c>
      <c r="B34" s="164" t="s">
        <v>221</v>
      </c>
      <c r="C34" s="195">
        <f>SUM(C35:C44)</f>
        <v>0</v>
      </c>
      <c r="D34" s="195">
        <f>SUM(D35:D44)</f>
        <v>0</v>
      </c>
      <c r="E34" s="178">
        <f>SUM(E35:E44)</f>
        <v>0</v>
      </c>
      <c r="F34" s="381" t="e">
        <f>E34/D34</f>
        <v>#DIV/0!</v>
      </c>
      <c r="G34" s="382">
        <f t="shared" si="0"/>
        <v>0</v>
      </c>
    </row>
    <row r="35" spans="1:7" s="205" customFormat="1" ht="12" customHeight="1">
      <c r="A35" s="158" t="s">
        <v>51</v>
      </c>
      <c r="B35" s="206" t="s">
        <v>222</v>
      </c>
      <c r="C35" s="197"/>
      <c r="D35" s="197"/>
      <c r="E35" s="180"/>
      <c r="F35" s="381"/>
      <c r="G35" s="382">
        <f t="shared" si="0"/>
        <v>0</v>
      </c>
    </row>
    <row r="36" spans="1:7" s="205" customFormat="1" ht="12" customHeight="1">
      <c r="A36" s="157" t="s">
        <v>52</v>
      </c>
      <c r="B36" s="207" t="s">
        <v>223</v>
      </c>
      <c r="C36" s="196"/>
      <c r="D36" s="196"/>
      <c r="E36" s="179"/>
      <c r="F36" s="381" t="e">
        <f>E36/D36</f>
        <v>#DIV/0!</v>
      </c>
      <c r="G36" s="382">
        <f t="shared" si="0"/>
        <v>0</v>
      </c>
    </row>
    <row r="37" spans="1:7" s="205" customFormat="1" ht="12" customHeight="1">
      <c r="A37" s="157" t="s">
        <v>53</v>
      </c>
      <c r="B37" s="207" t="s">
        <v>224</v>
      </c>
      <c r="C37" s="196"/>
      <c r="D37" s="196"/>
      <c r="E37" s="179"/>
      <c r="F37" s="381" t="e">
        <f>E37/D37</f>
        <v>#DIV/0!</v>
      </c>
      <c r="G37" s="382">
        <f t="shared" si="0"/>
        <v>0</v>
      </c>
    </row>
    <row r="38" spans="1:7" s="205" customFormat="1" ht="12" customHeight="1">
      <c r="A38" s="157" t="s">
        <v>96</v>
      </c>
      <c r="B38" s="207" t="s">
        <v>225</v>
      </c>
      <c r="C38" s="196"/>
      <c r="D38" s="196"/>
      <c r="E38" s="179"/>
      <c r="F38" s="381"/>
      <c r="G38" s="382">
        <f t="shared" si="0"/>
        <v>0</v>
      </c>
    </row>
    <row r="39" spans="1:7" s="205" customFormat="1" ht="12" customHeight="1">
      <c r="A39" s="157" t="s">
        <v>97</v>
      </c>
      <c r="B39" s="207" t="s">
        <v>226</v>
      </c>
      <c r="C39" s="196"/>
      <c r="D39" s="196"/>
      <c r="E39" s="179"/>
      <c r="F39" s="381"/>
      <c r="G39" s="382">
        <f t="shared" si="0"/>
        <v>0</v>
      </c>
    </row>
    <row r="40" spans="1:7" s="205" customFormat="1" ht="12" customHeight="1">
      <c r="A40" s="157" t="s">
        <v>98</v>
      </c>
      <c r="B40" s="207" t="s">
        <v>227</v>
      </c>
      <c r="C40" s="196"/>
      <c r="D40" s="196"/>
      <c r="E40" s="179"/>
      <c r="F40" s="381" t="e">
        <f>E40/D40</f>
        <v>#DIV/0!</v>
      </c>
      <c r="G40" s="382">
        <f t="shared" si="0"/>
        <v>0</v>
      </c>
    </row>
    <row r="41" spans="1:7" s="205" customFormat="1" ht="12" customHeight="1">
      <c r="A41" s="157" t="s">
        <v>99</v>
      </c>
      <c r="B41" s="207" t="s">
        <v>228</v>
      </c>
      <c r="C41" s="196"/>
      <c r="D41" s="196"/>
      <c r="E41" s="179"/>
      <c r="F41" s="381" t="e">
        <f>E41/D41</f>
        <v>#DIV/0!</v>
      </c>
      <c r="G41" s="382">
        <f t="shared" si="0"/>
        <v>0</v>
      </c>
    </row>
    <row r="42" spans="1:7" s="205" customFormat="1" ht="12" customHeight="1">
      <c r="A42" s="157" t="s">
        <v>100</v>
      </c>
      <c r="B42" s="207" t="s">
        <v>229</v>
      </c>
      <c r="C42" s="196"/>
      <c r="D42" s="196"/>
      <c r="E42" s="179">
        <v>0</v>
      </c>
      <c r="F42" s="381" t="e">
        <f>E42/D42</f>
        <v>#DIV/0!</v>
      </c>
      <c r="G42" s="382">
        <f t="shared" si="0"/>
        <v>0</v>
      </c>
    </row>
    <row r="43" spans="1:7" s="205" customFormat="1" ht="12" customHeight="1">
      <c r="A43" s="157" t="s">
        <v>230</v>
      </c>
      <c r="B43" s="207" t="s">
        <v>231</v>
      </c>
      <c r="C43" s="199"/>
      <c r="D43" s="199"/>
      <c r="E43" s="182"/>
      <c r="F43" s="381"/>
      <c r="G43" s="382">
        <f t="shared" si="0"/>
        <v>0</v>
      </c>
    </row>
    <row r="44" spans="1:7" s="205" customFormat="1" ht="12" customHeight="1" thickBot="1">
      <c r="A44" s="159" t="s">
        <v>232</v>
      </c>
      <c r="B44" s="208" t="s">
        <v>233</v>
      </c>
      <c r="C44" s="200"/>
      <c r="D44" s="200"/>
      <c r="E44" s="183"/>
      <c r="F44" s="381" t="e">
        <f>E44/D44</f>
        <v>#DIV/0!</v>
      </c>
      <c r="G44" s="382">
        <f t="shared" si="0"/>
        <v>0</v>
      </c>
    </row>
    <row r="45" spans="1:7" s="205" customFormat="1" ht="12" customHeight="1" thickBot="1">
      <c r="A45" s="163" t="s">
        <v>8</v>
      </c>
      <c r="B45" s="164" t="s">
        <v>234</v>
      </c>
      <c r="C45" s="195">
        <f>SUM(C46:C50)</f>
        <v>0</v>
      </c>
      <c r="D45" s="195">
        <f>SUM(D46:D50)</f>
        <v>0</v>
      </c>
      <c r="E45" s="178">
        <f>SUM(E46:E50)</f>
        <v>0</v>
      </c>
      <c r="F45" s="381"/>
      <c r="G45" s="382">
        <f t="shared" si="0"/>
        <v>0</v>
      </c>
    </row>
    <row r="46" spans="1:7" s="205" customFormat="1" ht="12" customHeight="1">
      <c r="A46" s="158" t="s">
        <v>54</v>
      </c>
      <c r="B46" s="206" t="s">
        <v>235</v>
      </c>
      <c r="C46" s="218"/>
      <c r="D46" s="218"/>
      <c r="E46" s="184"/>
      <c r="F46" s="381"/>
      <c r="G46" s="382">
        <f t="shared" si="0"/>
        <v>0</v>
      </c>
    </row>
    <row r="47" spans="1:7" s="205" customFormat="1" ht="12" customHeight="1">
      <c r="A47" s="157" t="s">
        <v>55</v>
      </c>
      <c r="B47" s="207" t="s">
        <v>236</v>
      </c>
      <c r="C47" s="199"/>
      <c r="D47" s="199"/>
      <c r="E47" s="182"/>
      <c r="F47" s="381"/>
      <c r="G47" s="382">
        <f t="shared" si="0"/>
        <v>0</v>
      </c>
    </row>
    <row r="48" spans="1:7" s="205" customFormat="1" ht="12" customHeight="1">
      <c r="A48" s="157" t="s">
        <v>237</v>
      </c>
      <c r="B48" s="207" t="s">
        <v>238</v>
      </c>
      <c r="C48" s="199"/>
      <c r="D48" s="199"/>
      <c r="E48" s="182"/>
      <c r="F48" s="381"/>
      <c r="G48" s="382">
        <f t="shared" si="0"/>
        <v>0</v>
      </c>
    </row>
    <row r="49" spans="1:7" s="205" customFormat="1" ht="12" customHeight="1">
      <c r="A49" s="157" t="s">
        <v>239</v>
      </c>
      <c r="B49" s="207" t="s">
        <v>240</v>
      </c>
      <c r="C49" s="199"/>
      <c r="D49" s="199"/>
      <c r="E49" s="182"/>
      <c r="F49" s="381"/>
      <c r="G49" s="382">
        <f t="shared" si="0"/>
        <v>0</v>
      </c>
    </row>
    <row r="50" spans="1:7" s="205" customFormat="1" ht="12" customHeight="1" thickBot="1">
      <c r="A50" s="159" t="s">
        <v>241</v>
      </c>
      <c r="B50" s="208" t="s">
        <v>242</v>
      </c>
      <c r="C50" s="200"/>
      <c r="D50" s="200"/>
      <c r="E50" s="183"/>
      <c r="F50" s="381"/>
      <c r="G50" s="382">
        <f t="shared" si="0"/>
        <v>0</v>
      </c>
    </row>
    <row r="51" spans="1:7" s="205" customFormat="1" ht="17.25" customHeight="1" thickBot="1">
      <c r="A51" s="163" t="s">
        <v>101</v>
      </c>
      <c r="B51" s="164" t="s">
        <v>243</v>
      </c>
      <c r="C51" s="195">
        <f>SUM(C52:C54)</f>
        <v>0</v>
      </c>
      <c r="D51" s="195">
        <f>SUM(D52:D54)</f>
        <v>0</v>
      </c>
      <c r="E51" s="178">
        <f>SUM(E52:E54)</f>
        <v>0</v>
      </c>
      <c r="F51" s="381" t="e">
        <f>E51/D51</f>
        <v>#DIV/0!</v>
      </c>
      <c r="G51" s="382">
        <f t="shared" si="0"/>
        <v>0</v>
      </c>
    </row>
    <row r="52" spans="1:7" s="205" customFormat="1" ht="12" customHeight="1">
      <c r="A52" s="158" t="s">
        <v>56</v>
      </c>
      <c r="B52" s="206" t="s">
        <v>244</v>
      </c>
      <c r="C52" s="197"/>
      <c r="D52" s="197"/>
      <c r="E52" s="180"/>
      <c r="F52" s="381"/>
      <c r="G52" s="382">
        <f t="shared" si="0"/>
        <v>0</v>
      </c>
    </row>
    <row r="53" spans="1:7" s="205" customFormat="1" ht="12" customHeight="1">
      <c r="A53" s="157" t="s">
        <v>57</v>
      </c>
      <c r="B53" s="207" t="s">
        <v>245</v>
      </c>
      <c r="C53" s="196"/>
      <c r="D53" s="196"/>
      <c r="E53" s="179"/>
      <c r="F53" s="381"/>
      <c r="G53" s="382">
        <f t="shared" si="0"/>
        <v>0</v>
      </c>
    </row>
    <row r="54" spans="1:7" s="205" customFormat="1" ht="12" customHeight="1">
      <c r="A54" s="157" t="s">
        <v>246</v>
      </c>
      <c r="B54" s="207" t="s">
        <v>247</v>
      </c>
      <c r="C54" s="196"/>
      <c r="D54" s="196"/>
      <c r="E54" s="179"/>
      <c r="F54" s="381" t="e">
        <f>E54/D54</f>
        <v>#DIV/0!</v>
      </c>
      <c r="G54" s="382">
        <f t="shared" si="0"/>
        <v>0</v>
      </c>
    </row>
    <row r="55" spans="1:7" s="205" customFormat="1" ht="12" customHeight="1" thickBot="1">
      <c r="A55" s="159" t="s">
        <v>248</v>
      </c>
      <c r="B55" s="208" t="s">
        <v>249</v>
      </c>
      <c r="C55" s="198"/>
      <c r="D55" s="198"/>
      <c r="E55" s="181"/>
      <c r="F55" s="381"/>
      <c r="G55" s="382">
        <f t="shared" si="0"/>
        <v>0</v>
      </c>
    </row>
    <row r="56" spans="1:7" s="205" customFormat="1" ht="12" customHeight="1" thickBot="1">
      <c r="A56" s="163" t="s">
        <v>10</v>
      </c>
      <c r="B56" s="185" t="s">
        <v>250</v>
      </c>
      <c r="C56" s="195">
        <f>SUM(C57:C59)</f>
        <v>0</v>
      </c>
      <c r="D56" s="195">
        <f>SUM(D57:D59)</f>
        <v>0</v>
      </c>
      <c r="E56" s="178">
        <f>SUM(E57:E59)</f>
        <v>0</v>
      </c>
      <c r="F56" s="381"/>
      <c r="G56" s="382">
        <f t="shared" si="0"/>
        <v>0</v>
      </c>
    </row>
    <row r="57" spans="1:7" s="205" customFormat="1" ht="12" customHeight="1">
      <c r="A57" s="158" t="s">
        <v>102</v>
      </c>
      <c r="B57" s="206" t="s">
        <v>251</v>
      </c>
      <c r="C57" s="199"/>
      <c r="D57" s="199"/>
      <c r="E57" s="182"/>
      <c r="F57" s="381"/>
      <c r="G57" s="382">
        <f t="shared" si="0"/>
        <v>0</v>
      </c>
    </row>
    <row r="58" spans="1:7" s="205" customFormat="1" ht="12" customHeight="1">
      <c r="A58" s="157" t="s">
        <v>103</v>
      </c>
      <c r="B58" s="207" t="s">
        <v>252</v>
      </c>
      <c r="C58" s="199"/>
      <c r="D58" s="199"/>
      <c r="E58" s="182"/>
      <c r="F58" s="381"/>
      <c r="G58" s="382">
        <f t="shared" si="0"/>
        <v>0</v>
      </c>
    </row>
    <row r="59" spans="1:7" s="205" customFormat="1" ht="12" customHeight="1">
      <c r="A59" s="157" t="s">
        <v>125</v>
      </c>
      <c r="B59" s="207" t="s">
        <v>253</v>
      </c>
      <c r="C59" s="199"/>
      <c r="D59" s="199"/>
      <c r="E59" s="182"/>
      <c r="F59" s="381"/>
      <c r="G59" s="382">
        <f t="shared" si="0"/>
        <v>0</v>
      </c>
    </row>
    <row r="60" spans="1:7" s="205" customFormat="1" ht="12" customHeight="1" thickBot="1">
      <c r="A60" s="159" t="s">
        <v>254</v>
      </c>
      <c r="B60" s="208" t="s">
        <v>255</v>
      </c>
      <c r="C60" s="199"/>
      <c r="D60" s="199"/>
      <c r="E60" s="182"/>
      <c r="F60" s="381"/>
      <c r="G60" s="382">
        <f t="shared" si="0"/>
        <v>0</v>
      </c>
    </row>
    <row r="61" spans="1:7" s="205" customFormat="1" ht="12" customHeight="1" thickBot="1">
      <c r="A61" s="163" t="s">
        <v>11</v>
      </c>
      <c r="B61" s="164" t="s">
        <v>256</v>
      </c>
      <c r="C61" s="201">
        <f>+C6+C13+C20+C27+C34+C45+C51+C56</f>
        <v>307</v>
      </c>
      <c r="D61" s="201">
        <f>+D6+D13+D20+D27+D34+D45+D51+D56</f>
        <v>339</v>
      </c>
      <c r="E61" s="214">
        <f>+E6+E13+E20+E27+E34+E45+E51+E56</f>
        <v>331</v>
      </c>
      <c r="F61" s="381">
        <f>E61/D61</f>
        <v>0.976401179941003</v>
      </c>
      <c r="G61" s="382">
        <f t="shared" si="0"/>
        <v>-8</v>
      </c>
    </row>
    <row r="62" spans="1:7" s="205" customFormat="1" ht="12" customHeight="1" thickBot="1">
      <c r="A62" s="219" t="s">
        <v>257</v>
      </c>
      <c r="B62" s="185" t="s">
        <v>258</v>
      </c>
      <c r="C62" s="195">
        <f>+C63+C64+C65</f>
        <v>0</v>
      </c>
      <c r="D62" s="195">
        <f>+D63+D64+D65</f>
        <v>0</v>
      </c>
      <c r="E62" s="178">
        <f>+E63+E64+E65</f>
        <v>0</v>
      </c>
      <c r="F62" s="381"/>
      <c r="G62" s="382">
        <f t="shared" si="0"/>
        <v>0</v>
      </c>
    </row>
    <row r="63" spans="1:7" s="205" customFormat="1" ht="12" customHeight="1">
      <c r="A63" s="158" t="s">
        <v>259</v>
      </c>
      <c r="B63" s="206" t="s">
        <v>260</v>
      </c>
      <c r="C63" s="199"/>
      <c r="D63" s="199"/>
      <c r="E63" s="182"/>
      <c r="F63" s="381"/>
      <c r="G63" s="382">
        <f t="shared" si="0"/>
        <v>0</v>
      </c>
    </row>
    <row r="64" spans="1:7" s="205" customFormat="1" ht="12" customHeight="1">
      <c r="A64" s="157" t="s">
        <v>261</v>
      </c>
      <c r="B64" s="207" t="s">
        <v>262</v>
      </c>
      <c r="C64" s="199"/>
      <c r="D64" s="199"/>
      <c r="E64" s="182"/>
      <c r="F64" s="381"/>
      <c r="G64" s="382">
        <f t="shared" si="0"/>
        <v>0</v>
      </c>
    </row>
    <row r="65" spans="1:7" s="205" customFormat="1" ht="12" customHeight="1" thickBot="1">
      <c r="A65" s="159" t="s">
        <v>263</v>
      </c>
      <c r="B65" s="143" t="s">
        <v>307</v>
      </c>
      <c r="C65" s="199"/>
      <c r="D65" s="199"/>
      <c r="E65" s="182"/>
      <c r="F65" s="381"/>
      <c r="G65" s="382">
        <f t="shared" si="0"/>
        <v>0</v>
      </c>
    </row>
    <row r="66" spans="1:7" s="205" customFormat="1" ht="12" customHeight="1" thickBot="1">
      <c r="A66" s="219" t="s">
        <v>264</v>
      </c>
      <c r="B66" s="185" t="s">
        <v>265</v>
      </c>
      <c r="C66" s="195">
        <f>+C67+C68+C69+C70</f>
        <v>0</v>
      </c>
      <c r="D66" s="195">
        <f>+D67+D68+D69+D70</f>
        <v>0</v>
      </c>
      <c r="E66" s="178">
        <f>+E67+E68+E69+E70</f>
        <v>0</v>
      </c>
      <c r="F66" s="381"/>
      <c r="G66" s="382">
        <f t="shared" si="0"/>
        <v>0</v>
      </c>
    </row>
    <row r="67" spans="1:7" s="205" customFormat="1" ht="13.5" customHeight="1">
      <c r="A67" s="158" t="s">
        <v>79</v>
      </c>
      <c r="B67" s="206" t="s">
        <v>266</v>
      </c>
      <c r="C67" s="199"/>
      <c r="D67" s="199"/>
      <c r="E67" s="182"/>
      <c r="F67" s="381"/>
      <c r="G67" s="382">
        <f t="shared" si="0"/>
        <v>0</v>
      </c>
    </row>
    <row r="68" spans="1:7" s="205" customFormat="1" ht="12" customHeight="1">
      <c r="A68" s="157" t="s">
        <v>80</v>
      </c>
      <c r="B68" s="207" t="s">
        <v>267</v>
      </c>
      <c r="C68" s="199"/>
      <c r="D68" s="199"/>
      <c r="E68" s="182"/>
      <c r="F68" s="381"/>
      <c r="G68" s="382">
        <f t="shared" si="0"/>
        <v>0</v>
      </c>
    </row>
    <row r="69" spans="1:7" s="205" customFormat="1" ht="12" customHeight="1">
      <c r="A69" s="157" t="s">
        <v>268</v>
      </c>
      <c r="B69" s="207" t="s">
        <v>269</v>
      </c>
      <c r="C69" s="199"/>
      <c r="D69" s="199"/>
      <c r="E69" s="182"/>
      <c r="F69" s="381"/>
      <c r="G69" s="382">
        <f t="shared" si="0"/>
        <v>0</v>
      </c>
    </row>
    <row r="70" spans="1:7" s="205" customFormat="1" ht="12" customHeight="1" thickBot="1">
      <c r="A70" s="159" t="s">
        <v>270</v>
      </c>
      <c r="B70" s="208" t="s">
        <v>271</v>
      </c>
      <c r="C70" s="199"/>
      <c r="D70" s="199"/>
      <c r="E70" s="182"/>
      <c r="F70" s="381"/>
      <c r="G70" s="382">
        <f t="shared" si="0"/>
        <v>0</v>
      </c>
    </row>
    <row r="71" spans="1:7" s="205" customFormat="1" ht="12" customHeight="1" thickBot="1">
      <c r="A71" s="219" t="s">
        <v>272</v>
      </c>
      <c r="B71" s="185" t="s">
        <v>273</v>
      </c>
      <c r="C71" s="195">
        <f>+C72+C73</f>
        <v>2</v>
      </c>
      <c r="D71" s="195">
        <f>+D72+D73</f>
        <v>2</v>
      </c>
      <c r="E71" s="178">
        <f>+E72+E73</f>
        <v>2</v>
      </c>
      <c r="F71" s="381">
        <f>E71/D71</f>
        <v>1</v>
      </c>
      <c r="G71" s="382">
        <f aca="true" t="shared" si="1" ref="G71:G85">E71-D71</f>
        <v>0</v>
      </c>
    </row>
    <row r="72" spans="1:7" s="205" customFormat="1" ht="12" customHeight="1">
      <c r="A72" s="158" t="s">
        <v>274</v>
      </c>
      <c r="B72" s="206" t="s">
        <v>275</v>
      </c>
      <c r="C72" s="199">
        <v>2</v>
      </c>
      <c r="D72" s="199">
        <v>2</v>
      </c>
      <c r="E72" s="182">
        <v>2</v>
      </c>
      <c r="F72" s="381">
        <f>E72/D72</f>
        <v>1</v>
      </c>
      <c r="G72" s="382">
        <f t="shared" si="1"/>
        <v>0</v>
      </c>
    </row>
    <row r="73" spans="1:7" s="205" customFormat="1" ht="12" customHeight="1" thickBot="1">
      <c r="A73" s="159" t="s">
        <v>276</v>
      </c>
      <c r="B73" s="208" t="s">
        <v>277</v>
      </c>
      <c r="C73" s="199"/>
      <c r="D73" s="199"/>
      <c r="E73" s="182"/>
      <c r="F73" s="381"/>
      <c r="G73" s="382">
        <f t="shared" si="1"/>
        <v>0</v>
      </c>
    </row>
    <row r="74" spans="1:7" s="205" customFormat="1" ht="12" customHeight="1" thickBot="1">
      <c r="A74" s="219" t="s">
        <v>278</v>
      </c>
      <c r="B74" s="185" t="s">
        <v>279</v>
      </c>
      <c r="C74" s="195">
        <f>+C75+C76+C77</f>
        <v>0</v>
      </c>
      <c r="D74" s="195">
        <f>+D75+D76+D77</f>
        <v>0</v>
      </c>
      <c r="E74" s="178">
        <f>+E75+E76+E77</f>
        <v>0</v>
      </c>
      <c r="F74" s="381"/>
      <c r="G74" s="382">
        <f t="shared" si="1"/>
        <v>0</v>
      </c>
    </row>
    <row r="75" spans="1:7" s="205" customFormat="1" ht="12" customHeight="1">
      <c r="A75" s="158" t="s">
        <v>280</v>
      </c>
      <c r="B75" s="206" t="s">
        <v>281</v>
      </c>
      <c r="C75" s="199"/>
      <c r="D75" s="199"/>
      <c r="E75" s="182"/>
      <c r="F75" s="381"/>
      <c r="G75" s="382">
        <f t="shared" si="1"/>
        <v>0</v>
      </c>
    </row>
    <row r="76" spans="1:7" s="205" customFormat="1" ht="12" customHeight="1">
      <c r="A76" s="157" t="s">
        <v>282</v>
      </c>
      <c r="B76" s="207" t="s">
        <v>283</v>
      </c>
      <c r="C76" s="199"/>
      <c r="D76" s="199"/>
      <c r="E76" s="182"/>
      <c r="F76" s="381"/>
      <c r="G76" s="382">
        <f t="shared" si="1"/>
        <v>0</v>
      </c>
    </row>
    <row r="77" spans="1:7" s="205" customFormat="1" ht="12" customHeight="1" thickBot="1">
      <c r="A77" s="159" t="s">
        <v>284</v>
      </c>
      <c r="B77" s="187" t="s">
        <v>285</v>
      </c>
      <c r="C77" s="199"/>
      <c r="D77" s="199"/>
      <c r="E77" s="182"/>
      <c r="F77" s="381"/>
      <c r="G77" s="382">
        <f t="shared" si="1"/>
        <v>0</v>
      </c>
    </row>
    <row r="78" spans="1:7" s="205" customFormat="1" ht="12" customHeight="1" thickBot="1">
      <c r="A78" s="219" t="s">
        <v>286</v>
      </c>
      <c r="B78" s="185" t="s">
        <v>287</v>
      </c>
      <c r="C78" s="195">
        <f>+C79+C80+C81+C82</f>
        <v>0</v>
      </c>
      <c r="D78" s="195">
        <f>+D79+D80+D81+D82</f>
        <v>0</v>
      </c>
      <c r="E78" s="178">
        <f>+E79+E80+E81+E82</f>
        <v>0</v>
      </c>
      <c r="F78" s="381"/>
      <c r="G78" s="382">
        <f t="shared" si="1"/>
        <v>0</v>
      </c>
    </row>
    <row r="79" spans="1:7" s="205" customFormat="1" ht="12" customHeight="1">
      <c r="A79" s="209" t="s">
        <v>288</v>
      </c>
      <c r="B79" s="206" t="s">
        <v>289</v>
      </c>
      <c r="C79" s="199"/>
      <c r="D79" s="199"/>
      <c r="E79" s="182"/>
      <c r="F79" s="381"/>
      <c r="G79" s="382">
        <f t="shared" si="1"/>
        <v>0</v>
      </c>
    </row>
    <row r="80" spans="1:7" s="205" customFormat="1" ht="12" customHeight="1">
      <c r="A80" s="210" t="s">
        <v>290</v>
      </c>
      <c r="B80" s="207" t="s">
        <v>291</v>
      </c>
      <c r="C80" s="199"/>
      <c r="D80" s="199"/>
      <c r="E80" s="182"/>
      <c r="F80" s="381"/>
      <c r="G80" s="382">
        <f t="shared" si="1"/>
        <v>0</v>
      </c>
    </row>
    <row r="81" spans="1:7" s="205" customFormat="1" ht="12" customHeight="1">
      <c r="A81" s="210" t="s">
        <v>292</v>
      </c>
      <c r="B81" s="207" t="s">
        <v>293</v>
      </c>
      <c r="C81" s="199"/>
      <c r="D81" s="199"/>
      <c r="E81" s="182"/>
      <c r="F81" s="381"/>
      <c r="G81" s="382">
        <f t="shared" si="1"/>
        <v>0</v>
      </c>
    </row>
    <row r="82" spans="1:7" s="205" customFormat="1" ht="12" customHeight="1" thickBot="1">
      <c r="A82" s="220" t="s">
        <v>294</v>
      </c>
      <c r="B82" s="187" t="s">
        <v>295</v>
      </c>
      <c r="C82" s="199"/>
      <c r="D82" s="199"/>
      <c r="E82" s="182"/>
      <c r="F82" s="381"/>
      <c r="G82" s="382">
        <f t="shared" si="1"/>
        <v>0</v>
      </c>
    </row>
    <row r="83" spans="1:7" s="205" customFormat="1" ht="12" customHeight="1" thickBot="1">
      <c r="A83" s="219" t="s">
        <v>296</v>
      </c>
      <c r="B83" s="185" t="s">
        <v>297</v>
      </c>
      <c r="C83" s="222"/>
      <c r="D83" s="222"/>
      <c r="E83" s="223"/>
      <c r="F83" s="381"/>
      <c r="G83" s="382">
        <f t="shared" si="1"/>
        <v>0</v>
      </c>
    </row>
    <row r="84" spans="1:7" s="205" customFormat="1" ht="12" customHeight="1" thickBot="1">
      <c r="A84" s="219" t="s">
        <v>298</v>
      </c>
      <c r="B84" s="141" t="s">
        <v>299</v>
      </c>
      <c r="C84" s="201">
        <f>+C62+C66+C71+C74+C78+C83</f>
        <v>2</v>
      </c>
      <c r="D84" s="201">
        <f>+D62+D66+D71+D74+D78+D83</f>
        <v>2</v>
      </c>
      <c r="E84" s="214">
        <f>+E62+E66+E71+E74+E78+E83</f>
        <v>2</v>
      </c>
      <c r="F84" s="381">
        <f>E84/D84</f>
        <v>1</v>
      </c>
      <c r="G84" s="382">
        <f t="shared" si="1"/>
        <v>0</v>
      </c>
    </row>
    <row r="85" spans="1:7" s="205" customFormat="1" ht="21.75" thickBot="1">
      <c r="A85" s="221" t="s">
        <v>300</v>
      </c>
      <c r="B85" s="144" t="s">
        <v>301</v>
      </c>
      <c r="C85" s="201">
        <f>+C61+C84</f>
        <v>309</v>
      </c>
      <c r="D85" s="201">
        <f>+D61+D84</f>
        <v>341</v>
      </c>
      <c r="E85" s="214">
        <f>+E61+E84</f>
        <v>333</v>
      </c>
      <c r="F85" s="381">
        <f>E85/D85</f>
        <v>0.9765395894428153</v>
      </c>
      <c r="G85" s="382">
        <f t="shared" si="1"/>
        <v>-8</v>
      </c>
    </row>
    <row r="86" spans="1:7" s="205" customFormat="1" ht="12" customHeight="1">
      <c r="A86" s="139"/>
      <c r="B86" s="139"/>
      <c r="C86" s="140"/>
      <c r="D86" s="140"/>
      <c r="E86" s="140"/>
      <c r="F86" s="381"/>
      <c r="G86" s="382"/>
    </row>
    <row r="87" spans="1:5" ht="16.5" customHeight="1">
      <c r="A87" s="407" t="s">
        <v>31</v>
      </c>
      <c r="B87" s="407"/>
      <c r="C87" s="407"/>
      <c r="D87" s="407"/>
      <c r="E87" s="407"/>
    </row>
    <row r="88" spans="1:7" s="211" customFormat="1" ht="16.5" customHeight="1" thickBot="1">
      <c r="A88" s="32" t="s">
        <v>83</v>
      </c>
      <c r="B88" s="32"/>
      <c r="C88" s="172"/>
      <c r="D88" s="172"/>
      <c r="E88" s="172" t="s">
        <v>124</v>
      </c>
      <c r="F88" s="383"/>
      <c r="G88" s="384"/>
    </row>
    <row r="89" spans="1:7" s="211" customFormat="1" ht="16.5" customHeight="1">
      <c r="A89" s="408" t="s">
        <v>46</v>
      </c>
      <c r="B89" s="410" t="s">
        <v>145</v>
      </c>
      <c r="C89" s="412" t="str">
        <f>C3</f>
        <v>2016. évi</v>
      </c>
      <c r="D89" s="412"/>
      <c r="E89" s="413"/>
      <c r="F89" s="383"/>
      <c r="G89" s="384"/>
    </row>
    <row r="90" spans="1:5" ht="37.5" customHeight="1" thickBot="1">
      <c r="A90" s="409"/>
      <c r="B90" s="411"/>
      <c r="C90" s="33" t="s">
        <v>146</v>
      </c>
      <c r="D90" s="33" t="s">
        <v>147</v>
      </c>
      <c r="E90" s="34" t="s">
        <v>148</v>
      </c>
    </row>
    <row r="91" spans="1:7" s="204" customFormat="1" ht="12" customHeight="1" thickBot="1">
      <c r="A91" s="168" t="s">
        <v>302</v>
      </c>
      <c r="B91" s="169" t="s">
        <v>303</v>
      </c>
      <c r="C91" s="169" t="s">
        <v>304</v>
      </c>
      <c r="D91" s="169" t="s">
        <v>305</v>
      </c>
      <c r="E91" s="170" t="s">
        <v>306</v>
      </c>
      <c r="F91" s="381"/>
      <c r="G91" s="382"/>
    </row>
    <row r="92" spans="1:7" ht="12" customHeight="1" thickBot="1">
      <c r="A92" s="165" t="s">
        <v>3</v>
      </c>
      <c r="B92" s="167" t="s">
        <v>308</v>
      </c>
      <c r="C92" s="194">
        <f>SUM(C93:C97)</f>
        <v>309</v>
      </c>
      <c r="D92" s="194">
        <f>SUM(D93:D97)</f>
        <v>341</v>
      </c>
      <c r="E92" s="149">
        <f>SUM(E93:E97)</f>
        <v>333</v>
      </c>
      <c r="F92" s="381">
        <f>E92/D92</f>
        <v>0.9765395894428153</v>
      </c>
      <c r="G92" s="382">
        <f aca="true" t="shared" si="2" ref="G92:G146">E92-D92</f>
        <v>-8</v>
      </c>
    </row>
    <row r="93" spans="1:7" ht="12" customHeight="1">
      <c r="A93" s="160" t="s">
        <v>58</v>
      </c>
      <c r="B93" s="153" t="s">
        <v>32</v>
      </c>
      <c r="C93" s="37"/>
      <c r="D93" s="37"/>
      <c r="E93" s="148"/>
      <c r="F93" s="381" t="e">
        <f>E93/D93</f>
        <v>#DIV/0!</v>
      </c>
      <c r="G93" s="382">
        <f t="shared" si="2"/>
        <v>0</v>
      </c>
    </row>
    <row r="94" spans="1:7" ht="12" customHeight="1">
      <c r="A94" s="157" t="s">
        <v>59</v>
      </c>
      <c r="B94" s="151" t="s">
        <v>104</v>
      </c>
      <c r="C94" s="196"/>
      <c r="D94" s="196"/>
      <c r="E94" s="179"/>
      <c r="F94" s="381" t="e">
        <f>E94/D94</f>
        <v>#DIV/0!</v>
      </c>
      <c r="G94" s="382">
        <f t="shared" si="2"/>
        <v>0</v>
      </c>
    </row>
    <row r="95" spans="1:7" ht="12" customHeight="1">
      <c r="A95" s="157" t="s">
        <v>60</v>
      </c>
      <c r="B95" s="151" t="s">
        <v>77</v>
      </c>
      <c r="C95" s="198">
        <v>15</v>
      </c>
      <c r="D95" s="198">
        <v>15</v>
      </c>
      <c r="E95" s="181">
        <v>10</v>
      </c>
      <c r="F95" s="381">
        <f>E95/D95</f>
        <v>0.6666666666666666</v>
      </c>
      <c r="G95" s="382">
        <f t="shared" si="2"/>
        <v>-5</v>
      </c>
    </row>
    <row r="96" spans="1:7" ht="12" customHeight="1">
      <c r="A96" s="157" t="s">
        <v>61</v>
      </c>
      <c r="B96" s="154" t="s">
        <v>105</v>
      </c>
      <c r="C96" s="198"/>
      <c r="D96" s="198"/>
      <c r="E96" s="181"/>
      <c r="G96" s="382">
        <f t="shared" si="2"/>
        <v>0</v>
      </c>
    </row>
    <row r="97" spans="1:7" ht="12" customHeight="1">
      <c r="A97" s="157" t="s">
        <v>69</v>
      </c>
      <c r="B97" s="162" t="s">
        <v>106</v>
      </c>
      <c r="C97" s="198">
        <v>294</v>
      </c>
      <c r="D97" s="198">
        <v>326</v>
      </c>
      <c r="E97" s="181">
        <v>323</v>
      </c>
      <c r="F97" s="381">
        <f>E97/D97</f>
        <v>0.99079754601227</v>
      </c>
      <c r="G97" s="382">
        <f t="shared" si="2"/>
        <v>-3</v>
      </c>
    </row>
    <row r="98" spans="1:7" ht="12" customHeight="1">
      <c r="A98" s="157" t="s">
        <v>62</v>
      </c>
      <c r="B98" s="151" t="s">
        <v>309</v>
      </c>
      <c r="C98" s="198"/>
      <c r="D98" s="198"/>
      <c r="E98" s="181"/>
      <c r="G98" s="382">
        <f t="shared" si="2"/>
        <v>0</v>
      </c>
    </row>
    <row r="99" spans="1:7" ht="12" customHeight="1">
      <c r="A99" s="157" t="s">
        <v>63</v>
      </c>
      <c r="B99" s="174" t="s">
        <v>310</v>
      </c>
      <c r="C99" s="198"/>
      <c r="D99" s="198"/>
      <c r="E99" s="181"/>
      <c r="G99" s="382">
        <f t="shared" si="2"/>
        <v>0</v>
      </c>
    </row>
    <row r="100" spans="1:7" ht="12" customHeight="1">
      <c r="A100" s="157" t="s">
        <v>70</v>
      </c>
      <c r="B100" s="175" t="s">
        <v>311</v>
      </c>
      <c r="C100" s="198"/>
      <c r="D100" s="198"/>
      <c r="E100" s="181"/>
      <c r="G100" s="382">
        <f t="shared" si="2"/>
        <v>0</v>
      </c>
    </row>
    <row r="101" spans="1:7" ht="22.5">
      <c r="A101" s="157" t="s">
        <v>71</v>
      </c>
      <c r="B101" s="175" t="s">
        <v>312</v>
      </c>
      <c r="C101" s="198"/>
      <c r="D101" s="198"/>
      <c r="E101" s="181"/>
      <c r="G101" s="382">
        <f t="shared" si="2"/>
        <v>0</v>
      </c>
    </row>
    <row r="102" spans="1:7" ht="12" customHeight="1">
      <c r="A102" s="157" t="s">
        <v>72</v>
      </c>
      <c r="B102" s="174" t="s">
        <v>313</v>
      </c>
      <c r="C102" s="198">
        <v>294</v>
      </c>
      <c r="D102" s="198">
        <v>326</v>
      </c>
      <c r="E102" s="181">
        <v>323</v>
      </c>
      <c r="F102" s="381">
        <f>E102/D102</f>
        <v>0.99079754601227</v>
      </c>
      <c r="G102" s="382">
        <f t="shared" si="2"/>
        <v>-3</v>
      </c>
    </row>
    <row r="103" spans="1:7" ht="12" customHeight="1">
      <c r="A103" s="157" t="s">
        <v>73</v>
      </c>
      <c r="B103" s="174" t="s">
        <v>468</v>
      </c>
      <c r="C103" s="198"/>
      <c r="D103" s="198"/>
      <c r="E103" s="181"/>
      <c r="G103" s="382">
        <f t="shared" si="2"/>
        <v>0</v>
      </c>
    </row>
    <row r="104" spans="1:7" ht="12" customHeight="1">
      <c r="A104" s="157" t="s">
        <v>75</v>
      </c>
      <c r="B104" s="175" t="s">
        <v>314</v>
      </c>
      <c r="C104" s="198"/>
      <c r="D104" s="198"/>
      <c r="E104" s="181"/>
      <c r="G104" s="382">
        <f t="shared" si="2"/>
        <v>0</v>
      </c>
    </row>
    <row r="105" spans="1:7" ht="12" customHeight="1">
      <c r="A105" s="156" t="s">
        <v>107</v>
      </c>
      <c r="B105" s="176" t="s">
        <v>315</v>
      </c>
      <c r="C105" s="198"/>
      <c r="D105" s="198"/>
      <c r="E105" s="181"/>
      <c r="G105" s="382">
        <f t="shared" si="2"/>
        <v>0</v>
      </c>
    </row>
    <row r="106" spans="1:7" ht="12" customHeight="1">
      <c r="A106" s="157" t="s">
        <v>316</v>
      </c>
      <c r="B106" s="176" t="s">
        <v>457</v>
      </c>
      <c r="C106" s="198"/>
      <c r="D106" s="198"/>
      <c r="E106" s="181"/>
      <c r="G106" s="382">
        <f t="shared" si="2"/>
        <v>0</v>
      </c>
    </row>
    <row r="107" spans="1:7" ht="12" customHeight="1" thickBot="1">
      <c r="A107" s="161" t="s">
        <v>317</v>
      </c>
      <c r="B107" s="177" t="s">
        <v>318</v>
      </c>
      <c r="C107" s="38"/>
      <c r="D107" s="38"/>
      <c r="E107" s="142"/>
      <c r="G107" s="382">
        <f t="shared" si="2"/>
        <v>0</v>
      </c>
    </row>
    <row r="108" spans="1:7" ht="12" customHeight="1" thickBot="1">
      <c r="A108" s="163" t="s">
        <v>4</v>
      </c>
      <c r="B108" s="166" t="s">
        <v>319</v>
      </c>
      <c r="C108" s="195">
        <f>+C109+C111+C113</f>
        <v>0</v>
      </c>
      <c r="D108" s="195">
        <f>+D109+D111+D113</f>
        <v>0</v>
      </c>
      <c r="E108" s="178">
        <f>+E109+E111+E113</f>
        <v>0</v>
      </c>
      <c r="F108" s="381" t="e">
        <f>E108/D108</f>
        <v>#DIV/0!</v>
      </c>
      <c r="G108" s="382">
        <f t="shared" si="2"/>
        <v>0</v>
      </c>
    </row>
    <row r="109" spans="1:7" ht="12" customHeight="1">
      <c r="A109" s="158" t="s">
        <v>64</v>
      </c>
      <c r="B109" s="151" t="s">
        <v>123</v>
      </c>
      <c r="C109" s="197"/>
      <c r="D109" s="197"/>
      <c r="E109" s="180"/>
      <c r="F109" s="381" t="e">
        <f>E109/D109</f>
        <v>#DIV/0!</v>
      </c>
      <c r="G109" s="382">
        <f t="shared" si="2"/>
        <v>0</v>
      </c>
    </row>
    <row r="110" spans="1:7" ht="12" customHeight="1">
      <c r="A110" s="158" t="s">
        <v>65</v>
      </c>
      <c r="B110" s="155" t="s">
        <v>320</v>
      </c>
      <c r="C110" s="197"/>
      <c r="D110" s="197"/>
      <c r="E110" s="180"/>
      <c r="G110" s="382">
        <f t="shared" si="2"/>
        <v>0</v>
      </c>
    </row>
    <row r="111" spans="1:7" ht="15.75">
      <c r="A111" s="158" t="s">
        <v>66</v>
      </c>
      <c r="B111" s="155" t="s">
        <v>108</v>
      </c>
      <c r="C111" s="196"/>
      <c r="D111" s="196"/>
      <c r="E111" s="179"/>
      <c r="G111" s="382">
        <f t="shared" si="2"/>
        <v>0</v>
      </c>
    </row>
    <row r="112" spans="1:7" ht="12" customHeight="1">
      <c r="A112" s="158" t="s">
        <v>67</v>
      </c>
      <c r="B112" s="155" t="s">
        <v>321</v>
      </c>
      <c r="C112" s="196"/>
      <c r="D112" s="196"/>
      <c r="E112" s="179"/>
      <c r="G112" s="382">
        <f t="shared" si="2"/>
        <v>0</v>
      </c>
    </row>
    <row r="113" spans="1:7" ht="12" customHeight="1">
      <c r="A113" s="158" t="s">
        <v>68</v>
      </c>
      <c r="B113" s="187" t="s">
        <v>126</v>
      </c>
      <c r="C113" s="196"/>
      <c r="D113" s="196"/>
      <c r="E113" s="179"/>
      <c r="G113" s="382">
        <f t="shared" si="2"/>
        <v>0</v>
      </c>
    </row>
    <row r="114" spans="1:7" ht="21.75" customHeight="1">
      <c r="A114" s="158" t="s">
        <v>74</v>
      </c>
      <c r="B114" s="186" t="s">
        <v>322</v>
      </c>
      <c r="C114" s="196"/>
      <c r="D114" s="196"/>
      <c r="E114" s="179"/>
      <c r="G114" s="382">
        <f t="shared" si="2"/>
        <v>0</v>
      </c>
    </row>
    <row r="115" spans="1:7" ht="24" customHeight="1">
      <c r="A115" s="158" t="s">
        <v>76</v>
      </c>
      <c r="B115" s="202" t="s">
        <v>323</v>
      </c>
      <c r="C115" s="196"/>
      <c r="D115" s="196"/>
      <c r="E115" s="179"/>
      <c r="G115" s="382">
        <f t="shared" si="2"/>
        <v>0</v>
      </c>
    </row>
    <row r="116" spans="1:7" ht="22.5">
      <c r="A116" s="158" t="s">
        <v>109</v>
      </c>
      <c r="B116" s="175" t="s">
        <v>312</v>
      </c>
      <c r="C116" s="196"/>
      <c r="D116" s="196"/>
      <c r="E116" s="179"/>
      <c r="G116" s="382">
        <f t="shared" si="2"/>
        <v>0</v>
      </c>
    </row>
    <row r="117" spans="1:7" ht="12" customHeight="1">
      <c r="A117" s="158" t="s">
        <v>110</v>
      </c>
      <c r="B117" s="175" t="s">
        <v>324</v>
      </c>
      <c r="C117" s="196"/>
      <c r="D117" s="196"/>
      <c r="E117" s="179"/>
      <c r="G117" s="382">
        <f t="shared" si="2"/>
        <v>0</v>
      </c>
    </row>
    <row r="118" spans="1:7" ht="12" customHeight="1">
      <c r="A118" s="158" t="s">
        <v>111</v>
      </c>
      <c r="B118" s="175" t="s">
        <v>325</v>
      </c>
      <c r="C118" s="196"/>
      <c r="D118" s="196"/>
      <c r="E118" s="179"/>
      <c r="G118" s="382">
        <f t="shared" si="2"/>
        <v>0</v>
      </c>
    </row>
    <row r="119" spans="1:7" s="224" customFormat="1" ht="12" customHeight="1">
      <c r="A119" s="158" t="s">
        <v>326</v>
      </c>
      <c r="B119" s="175" t="s">
        <v>314</v>
      </c>
      <c r="C119" s="196"/>
      <c r="D119" s="196"/>
      <c r="E119" s="179"/>
      <c r="F119" s="381"/>
      <c r="G119" s="382">
        <f t="shared" si="2"/>
        <v>0</v>
      </c>
    </row>
    <row r="120" spans="1:7" ht="12" customHeight="1">
      <c r="A120" s="158" t="s">
        <v>327</v>
      </c>
      <c r="B120" s="175" t="s">
        <v>328</v>
      </c>
      <c r="C120" s="196"/>
      <c r="D120" s="196"/>
      <c r="E120" s="179"/>
      <c r="G120" s="382">
        <f t="shared" si="2"/>
        <v>0</v>
      </c>
    </row>
    <row r="121" spans="1:7" ht="12" customHeight="1" thickBot="1">
      <c r="A121" s="156" t="s">
        <v>329</v>
      </c>
      <c r="B121" s="175" t="s">
        <v>330</v>
      </c>
      <c r="C121" s="198"/>
      <c r="D121" s="198"/>
      <c r="E121" s="181"/>
      <c r="G121" s="382">
        <f t="shared" si="2"/>
        <v>0</v>
      </c>
    </row>
    <row r="122" spans="1:7" ht="12" customHeight="1" thickBot="1">
      <c r="A122" s="163" t="s">
        <v>5</v>
      </c>
      <c r="B122" s="171" t="s">
        <v>331</v>
      </c>
      <c r="C122" s="195">
        <f>+C123+C124</f>
        <v>0</v>
      </c>
      <c r="D122" s="195">
        <f>+D123+D124</f>
        <v>0</v>
      </c>
      <c r="E122" s="178">
        <f>+E123+E124</f>
        <v>0</v>
      </c>
      <c r="G122" s="382">
        <f t="shared" si="2"/>
        <v>0</v>
      </c>
    </row>
    <row r="123" spans="1:7" ht="12" customHeight="1">
      <c r="A123" s="158" t="s">
        <v>47</v>
      </c>
      <c r="B123" s="152" t="s">
        <v>38</v>
      </c>
      <c r="C123" s="197"/>
      <c r="D123" s="197"/>
      <c r="E123" s="180"/>
      <c r="G123" s="382">
        <f t="shared" si="2"/>
        <v>0</v>
      </c>
    </row>
    <row r="124" spans="1:7" ht="12" customHeight="1" thickBot="1">
      <c r="A124" s="159" t="s">
        <v>48</v>
      </c>
      <c r="B124" s="155" t="s">
        <v>39</v>
      </c>
      <c r="C124" s="198"/>
      <c r="D124" s="198"/>
      <c r="E124" s="181"/>
      <c r="G124" s="382">
        <f t="shared" si="2"/>
        <v>0</v>
      </c>
    </row>
    <row r="125" spans="1:7" ht="12" customHeight="1" thickBot="1">
      <c r="A125" s="163" t="s">
        <v>6</v>
      </c>
      <c r="B125" s="171" t="s">
        <v>332</v>
      </c>
      <c r="C125" s="195">
        <f>+C92+C108+C122</f>
        <v>309</v>
      </c>
      <c r="D125" s="195">
        <f>+D92+D108+D122</f>
        <v>341</v>
      </c>
      <c r="E125" s="178">
        <f>+E92+E108+E122</f>
        <v>333</v>
      </c>
      <c r="F125" s="381">
        <f>E125/D125</f>
        <v>0.9765395894428153</v>
      </c>
      <c r="G125" s="382">
        <f t="shared" si="2"/>
        <v>-8</v>
      </c>
    </row>
    <row r="126" spans="1:7" ht="12" customHeight="1" thickBot="1">
      <c r="A126" s="163" t="s">
        <v>7</v>
      </c>
      <c r="B126" s="171" t="s">
        <v>333</v>
      </c>
      <c r="C126" s="195">
        <f>+C127+C128+C129</f>
        <v>0</v>
      </c>
      <c r="D126" s="195">
        <f>+D127+D128+D129</f>
        <v>0</v>
      </c>
      <c r="E126" s="178">
        <f>+E127+E128+E129</f>
        <v>0</v>
      </c>
      <c r="G126" s="382">
        <f t="shared" si="2"/>
        <v>0</v>
      </c>
    </row>
    <row r="127" spans="1:7" ht="12" customHeight="1">
      <c r="A127" s="158" t="s">
        <v>51</v>
      </c>
      <c r="B127" s="152" t="s">
        <v>334</v>
      </c>
      <c r="C127" s="196"/>
      <c r="D127" s="196"/>
      <c r="E127" s="179"/>
      <c r="G127" s="382">
        <f t="shared" si="2"/>
        <v>0</v>
      </c>
    </row>
    <row r="128" spans="1:7" ht="12" customHeight="1">
      <c r="A128" s="158" t="s">
        <v>52</v>
      </c>
      <c r="B128" s="152" t="s">
        <v>335</v>
      </c>
      <c r="C128" s="196"/>
      <c r="D128" s="196"/>
      <c r="E128" s="179"/>
      <c r="G128" s="382">
        <f t="shared" si="2"/>
        <v>0</v>
      </c>
    </row>
    <row r="129" spans="1:7" ht="12" customHeight="1" thickBot="1">
      <c r="A129" s="156" t="s">
        <v>53</v>
      </c>
      <c r="B129" s="150" t="s">
        <v>336</v>
      </c>
      <c r="C129" s="196"/>
      <c r="D129" s="196"/>
      <c r="E129" s="179"/>
      <c r="G129" s="382">
        <f t="shared" si="2"/>
        <v>0</v>
      </c>
    </row>
    <row r="130" spans="1:7" ht="12" customHeight="1" thickBot="1">
      <c r="A130" s="163" t="s">
        <v>8</v>
      </c>
      <c r="B130" s="171" t="s">
        <v>337</v>
      </c>
      <c r="C130" s="195">
        <f>+C131+C132+C134+C133</f>
        <v>0</v>
      </c>
      <c r="D130" s="195">
        <f>+D131+D132+D134+D133</f>
        <v>0</v>
      </c>
      <c r="E130" s="178">
        <f>+E131+E132+E134+E133</f>
        <v>0</v>
      </c>
      <c r="G130" s="382">
        <f t="shared" si="2"/>
        <v>0</v>
      </c>
    </row>
    <row r="131" spans="1:7" ht="12" customHeight="1">
      <c r="A131" s="158" t="s">
        <v>54</v>
      </c>
      <c r="B131" s="152" t="s">
        <v>338</v>
      </c>
      <c r="C131" s="196"/>
      <c r="D131" s="196"/>
      <c r="E131" s="179"/>
      <c r="G131" s="382">
        <f t="shared" si="2"/>
        <v>0</v>
      </c>
    </row>
    <row r="132" spans="1:7" ht="12" customHeight="1">
      <c r="A132" s="158" t="s">
        <v>55</v>
      </c>
      <c r="B132" s="152" t="s">
        <v>339</v>
      </c>
      <c r="C132" s="196"/>
      <c r="D132" s="196"/>
      <c r="E132" s="179"/>
      <c r="G132" s="382">
        <f t="shared" si="2"/>
        <v>0</v>
      </c>
    </row>
    <row r="133" spans="1:7" ht="12" customHeight="1">
      <c r="A133" s="158" t="s">
        <v>237</v>
      </c>
      <c r="B133" s="152" t="s">
        <v>340</v>
      </c>
      <c r="C133" s="196"/>
      <c r="D133" s="196"/>
      <c r="E133" s="179"/>
      <c r="G133" s="382">
        <f t="shared" si="2"/>
        <v>0</v>
      </c>
    </row>
    <row r="134" spans="1:7" ht="12" customHeight="1" thickBot="1">
      <c r="A134" s="156" t="s">
        <v>239</v>
      </c>
      <c r="B134" s="150" t="s">
        <v>341</v>
      </c>
      <c r="C134" s="196"/>
      <c r="D134" s="196"/>
      <c r="E134" s="179"/>
      <c r="G134" s="382">
        <f t="shared" si="2"/>
        <v>0</v>
      </c>
    </row>
    <row r="135" spans="1:7" ht="12" customHeight="1" thickBot="1">
      <c r="A135" s="163" t="s">
        <v>9</v>
      </c>
      <c r="B135" s="171" t="s">
        <v>342</v>
      </c>
      <c r="C135" s="201">
        <f>+C136+C137+C138+C139</f>
        <v>0</v>
      </c>
      <c r="D135" s="201">
        <f>+D136+D137+D138+D139</f>
        <v>0</v>
      </c>
      <c r="E135" s="214">
        <f>+E136+E137+E138+E139</f>
        <v>0</v>
      </c>
      <c r="G135" s="382">
        <f t="shared" si="2"/>
        <v>0</v>
      </c>
    </row>
    <row r="136" spans="1:7" ht="12" customHeight="1">
      <c r="A136" s="158" t="s">
        <v>56</v>
      </c>
      <c r="B136" s="152" t="s">
        <v>343</v>
      </c>
      <c r="C136" s="196"/>
      <c r="D136" s="196"/>
      <c r="E136" s="179"/>
      <c r="G136" s="382">
        <f t="shared" si="2"/>
        <v>0</v>
      </c>
    </row>
    <row r="137" spans="1:7" ht="12" customHeight="1">
      <c r="A137" s="158" t="s">
        <v>57</v>
      </c>
      <c r="B137" s="152" t="s">
        <v>344</v>
      </c>
      <c r="C137" s="196"/>
      <c r="D137" s="196"/>
      <c r="E137" s="179"/>
      <c r="G137" s="382">
        <f t="shared" si="2"/>
        <v>0</v>
      </c>
    </row>
    <row r="138" spans="1:7" ht="12" customHeight="1">
      <c r="A138" s="158" t="s">
        <v>246</v>
      </c>
      <c r="B138" s="152" t="s">
        <v>345</v>
      </c>
      <c r="C138" s="196"/>
      <c r="D138" s="196"/>
      <c r="E138" s="179"/>
      <c r="G138" s="382">
        <f t="shared" si="2"/>
        <v>0</v>
      </c>
    </row>
    <row r="139" spans="1:7" ht="12" customHeight="1" thickBot="1">
      <c r="A139" s="156" t="s">
        <v>248</v>
      </c>
      <c r="B139" s="150" t="s">
        <v>346</v>
      </c>
      <c r="C139" s="196"/>
      <c r="D139" s="196"/>
      <c r="E139" s="179"/>
      <c r="G139" s="382">
        <f t="shared" si="2"/>
        <v>0</v>
      </c>
    </row>
    <row r="140" spans="1:9" ht="15" customHeight="1" thickBot="1">
      <c r="A140" s="163" t="s">
        <v>10</v>
      </c>
      <c r="B140" s="171" t="s">
        <v>347</v>
      </c>
      <c r="C140" s="39">
        <f>+C141+C142+C143+C144</f>
        <v>0</v>
      </c>
      <c r="D140" s="39">
        <f>+D141+D142+D143+D144</f>
        <v>0</v>
      </c>
      <c r="E140" s="147">
        <f>+E141+E142+E143+E144</f>
        <v>0</v>
      </c>
      <c r="G140" s="382">
        <f t="shared" si="2"/>
        <v>0</v>
      </c>
      <c r="H140" s="213"/>
      <c r="I140" s="213"/>
    </row>
    <row r="141" spans="1:7" s="205" customFormat="1" ht="12.75" customHeight="1">
      <c r="A141" s="158" t="s">
        <v>102</v>
      </c>
      <c r="B141" s="152" t="s">
        <v>348</v>
      </c>
      <c r="C141" s="196"/>
      <c r="D141" s="196"/>
      <c r="E141" s="179"/>
      <c r="F141" s="381"/>
      <c r="G141" s="382">
        <f t="shared" si="2"/>
        <v>0</v>
      </c>
    </row>
    <row r="142" spans="1:7" ht="12.75" customHeight="1">
      <c r="A142" s="158" t="s">
        <v>103</v>
      </c>
      <c r="B142" s="152" t="s">
        <v>349</v>
      </c>
      <c r="C142" s="196"/>
      <c r="D142" s="196"/>
      <c r="E142" s="179"/>
      <c r="G142" s="382">
        <f t="shared" si="2"/>
        <v>0</v>
      </c>
    </row>
    <row r="143" spans="1:7" ht="12.75" customHeight="1">
      <c r="A143" s="158" t="s">
        <v>125</v>
      </c>
      <c r="B143" s="152" t="s">
        <v>350</v>
      </c>
      <c r="C143" s="196"/>
      <c r="D143" s="196"/>
      <c r="E143" s="179"/>
      <c r="G143" s="382">
        <f t="shared" si="2"/>
        <v>0</v>
      </c>
    </row>
    <row r="144" spans="1:7" ht="12.75" customHeight="1" thickBot="1">
      <c r="A144" s="158" t="s">
        <v>254</v>
      </c>
      <c r="B144" s="152" t="s">
        <v>351</v>
      </c>
      <c r="C144" s="196"/>
      <c r="D144" s="196"/>
      <c r="E144" s="179"/>
      <c r="G144" s="382">
        <f t="shared" si="2"/>
        <v>0</v>
      </c>
    </row>
    <row r="145" spans="1:7" ht="16.5" thickBot="1">
      <c r="A145" s="163" t="s">
        <v>11</v>
      </c>
      <c r="B145" s="171" t="s">
        <v>352</v>
      </c>
      <c r="C145" s="145">
        <f>+C126+C130+C135+C140</f>
        <v>0</v>
      </c>
      <c r="D145" s="145">
        <f>+D126+D130+D135+D140</f>
        <v>0</v>
      </c>
      <c r="E145" s="146">
        <f>+E126+E130+E135+E140</f>
        <v>0</v>
      </c>
      <c r="G145" s="382">
        <f t="shared" si="2"/>
        <v>0</v>
      </c>
    </row>
    <row r="146" spans="1:7" ht="16.5" thickBot="1">
      <c r="A146" s="188" t="s">
        <v>12</v>
      </c>
      <c r="B146" s="191" t="s">
        <v>353</v>
      </c>
      <c r="C146" s="145">
        <f>+C125+C145</f>
        <v>309</v>
      </c>
      <c r="D146" s="145">
        <f>+D125+D145</f>
        <v>341</v>
      </c>
      <c r="E146" s="146">
        <f>+E125+E145</f>
        <v>333</v>
      </c>
      <c r="F146" s="381">
        <f>E146/D146</f>
        <v>0.9765395894428153</v>
      </c>
      <c r="G146" s="382">
        <f t="shared" si="2"/>
        <v>-8</v>
      </c>
    </row>
    <row r="148" spans="1:5" ht="18.75" customHeight="1">
      <c r="A148" s="406" t="s">
        <v>354</v>
      </c>
      <c r="B148" s="406"/>
      <c r="C148" s="406"/>
      <c r="D148" s="406"/>
      <c r="E148" s="406"/>
    </row>
    <row r="149" spans="1:5" ht="13.5" customHeight="1" thickBot="1">
      <c r="A149" s="173" t="s">
        <v>84</v>
      </c>
      <c r="B149" s="173"/>
      <c r="C149" s="203"/>
      <c r="E149" s="190" t="s">
        <v>124</v>
      </c>
    </row>
    <row r="150" spans="1:5" ht="21.75" thickBot="1">
      <c r="A150" s="163">
        <v>1</v>
      </c>
      <c r="B150" s="166" t="s">
        <v>355</v>
      </c>
      <c r="C150" s="189">
        <f>+C61-C125</f>
        <v>-2</v>
      </c>
      <c r="D150" s="189">
        <f>+D61-D125</f>
        <v>-2</v>
      </c>
      <c r="E150" s="189">
        <f>+E61-E125</f>
        <v>-2</v>
      </c>
    </row>
    <row r="151" spans="1:5" ht="21.75" thickBot="1">
      <c r="A151" s="163" t="s">
        <v>4</v>
      </c>
      <c r="B151" s="166" t="s">
        <v>356</v>
      </c>
      <c r="C151" s="189">
        <f>+C84-C145</f>
        <v>2</v>
      </c>
      <c r="D151" s="189">
        <f>+D84-D145</f>
        <v>2</v>
      </c>
      <c r="E151" s="189">
        <f>+E84-E145</f>
        <v>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 verticalCentered="1"/>
  <pageMargins left="0.3937007874015748" right="0.3937007874015748" top="1.2598425196850394" bottom="0.6692913385826772" header="0.7874015748031497" footer="0.5905511811023623"/>
  <pageSetup fitToHeight="2" horizontalDpi="600" verticalDpi="600" orientation="portrait" paperSize="9" scale="66" r:id="rId1"/>
  <headerFooter alignWithMargins="0">
    <oddHeader xml:space="preserve">&amp;C&amp;"Times New Roman CE,Félkövér"&amp;12
Bátaszéki Szennyvíztelp, hálózatépítő  Társulás
2014. ÉVI ZÁRSZÁMADÁSÁNAK PÉNZÜGYI MÉRLEGE&amp;10
&amp;R&amp;"Times New Roman CE,Félkövér dőlt"&amp;11 1.1. melléklet a ....../2015. (......) </oddHeader>
  </headerFooter>
  <rowBreaks count="1" manualBreakCount="1">
    <brk id="8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="90" zoomScaleNormal="90" zoomScaleSheetLayoutView="100" workbookViewId="0" topLeftCell="B1">
      <selection activeCell="N25" sqref="N25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37" t="s">
        <v>88</v>
      </c>
      <c r="C1" s="238"/>
      <c r="D1" s="238"/>
      <c r="E1" s="238"/>
      <c r="F1" s="238"/>
      <c r="G1" s="238"/>
      <c r="H1" s="238"/>
      <c r="I1" s="238"/>
      <c r="J1" s="416" t="str">
        <f>+CONCATENATE("2.1. melléklet a ……/",LEFT('1.1.sz.mell.'!C3,4)+1,". (……) önkormányzati rendelethez")</f>
        <v>2.1. melléklet a ……/2017. (……) önkormányzati rendelethez</v>
      </c>
    </row>
    <row r="2" spans="7:10" ht="14.25" thickBot="1">
      <c r="G2" s="29"/>
      <c r="H2" s="29"/>
      <c r="I2" s="29" t="s">
        <v>43</v>
      </c>
      <c r="J2" s="416"/>
    </row>
    <row r="3" spans="1:10" ht="18" customHeight="1" thickBot="1">
      <c r="A3" s="414" t="s">
        <v>46</v>
      </c>
      <c r="B3" s="262" t="s">
        <v>36</v>
      </c>
      <c r="C3" s="263"/>
      <c r="D3" s="263"/>
      <c r="E3" s="263"/>
      <c r="F3" s="262" t="s">
        <v>37</v>
      </c>
      <c r="G3" s="264"/>
      <c r="H3" s="264"/>
      <c r="I3" s="264"/>
      <c r="J3" s="416"/>
    </row>
    <row r="4" spans="1:10" s="239" customFormat="1" ht="35.25" customHeight="1" thickBot="1">
      <c r="A4" s="415"/>
      <c r="B4" s="18" t="s">
        <v>44</v>
      </c>
      <c r="C4" s="19" t="str">
        <f>+CONCATENATE(LEFT('1.1.sz.mell.'!C3,4),". évi eredeti előirányzat")</f>
        <v>2016. évi eredeti előirányzat</v>
      </c>
      <c r="D4" s="225" t="str">
        <f>+CONCATENATE(LEFT('1.1.sz.mell.'!C3,4),". évi módosított előirányzat")</f>
        <v>2016. évi módosított előirányzat</v>
      </c>
      <c r="E4" s="19" t="str">
        <f>+CONCATENATE(LEFT('1.1.sz.mell.'!C3,4),". évi teljesítés")</f>
        <v>2016. évi teljesítés</v>
      </c>
      <c r="F4" s="18" t="s">
        <v>44</v>
      </c>
      <c r="G4" s="19" t="str">
        <f>+C4</f>
        <v>2016. évi eredeti előirányzat</v>
      </c>
      <c r="H4" s="225" t="str">
        <f>+D4</f>
        <v>2016. évi módosított előirányzat</v>
      </c>
      <c r="I4" s="255" t="str">
        <f>+E4</f>
        <v>2016. évi teljesítés</v>
      </c>
      <c r="J4" s="416"/>
    </row>
    <row r="5" spans="1:10" s="240" customFormat="1" ht="12" customHeight="1" thickBot="1">
      <c r="A5" s="265" t="s">
        <v>302</v>
      </c>
      <c r="B5" s="266" t="s">
        <v>303</v>
      </c>
      <c r="C5" s="267" t="s">
        <v>304</v>
      </c>
      <c r="D5" s="267" t="s">
        <v>305</v>
      </c>
      <c r="E5" s="267" t="s">
        <v>306</v>
      </c>
      <c r="F5" s="266" t="s">
        <v>380</v>
      </c>
      <c r="G5" s="267" t="s">
        <v>381</v>
      </c>
      <c r="H5" s="267" t="s">
        <v>382</v>
      </c>
      <c r="I5" s="268" t="s">
        <v>383</v>
      </c>
      <c r="J5" s="416"/>
    </row>
    <row r="6" spans="1:10" ht="15" customHeight="1">
      <c r="A6" s="241" t="s">
        <v>3</v>
      </c>
      <c r="B6" s="242" t="s">
        <v>510</v>
      </c>
      <c r="C6" s="228"/>
      <c r="D6" s="228"/>
      <c r="E6" s="228"/>
      <c r="F6" s="242" t="s">
        <v>45</v>
      </c>
      <c r="G6" s="228"/>
      <c r="H6" s="228"/>
      <c r="I6" s="234"/>
      <c r="J6" s="416"/>
    </row>
    <row r="7" spans="1:10" ht="15" customHeight="1">
      <c r="A7" s="243" t="s">
        <v>4</v>
      </c>
      <c r="B7" s="244" t="s">
        <v>357</v>
      </c>
      <c r="C7" s="229">
        <v>307</v>
      </c>
      <c r="D7" s="229">
        <v>339</v>
      </c>
      <c r="E7" s="229">
        <v>331</v>
      </c>
      <c r="F7" s="244" t="s">
        <v>104</v>
      </c>
      <c r="G7" s="229"/>
      <c r="H7" s="229"/>
      <c r="I7" s="235"/>
      <c r="J7" s="416"/>
    </row>
    <row r="8" spans="1:10" ht="15" customHeight="1">
      <c r="A8" s="243" t="s">
        <v>5</v>
      </c>
      <c r="B8" s="244" t="s">
        <v>358</v>
      </c>
      <c r="C8" s="229"/>
      <c r="D8" s="229"/>
      <c r="E8" s="229"/>
      <c r="F8" s="244" t="s">
        <v>129</v>
      </c>
      <c r="G8" s="229">
        <v>15</v>
      </c>
      <c r="H8" s="229">
        <v>15</v>
      </c>
      <c r="I8" s="235">
        <v>10</v>
      </c>
      <c r="J8" s="416"/>
    </row>
    <row r="9" spans="1:10" ht="15" customHeight="1">
      <c r="A9" s="243" t="s">
        <v>6</v>
      </c>
      <c r="B9" s="244" t="s">
        <v>95</v>
      </c>
      <c r="C9" s="229"/>
      <c r="D9" s="229"/>
      <c r="E9" s="229"/>
      <c r="F9" s="244" t="s">
        <v>105</v>
      </c>
      <c r="G9" s="229"/>
      <c r="H9" s="229"/>
      <c r="I9" s="235"/>
      <c r="J9" s="416"/>
    </row>
    <row r="10" spans="1:10" ht="15" customHeight="1">
      <c r="A10" s="243" t="s">
        <v>7</v>
      </c>
      <c r="B10" s="245" t="s">
        <v>359</v>
      </c>
      <c r="C10" s="229"/>
      <c r="D10" s="229"/>
      <c r="E10" s="229"/>
      <c r="F10" s="244" t="s">
        <v>106</v>
      </c>
      <c r="G10" s="229">
        <v>294</v>
      </c>
      <c r="H10" s="229">
        <v>326</v>
      </c>
      <c r="I10" s="235">
        <v>323</v>
      </c>
      <c r="J10" s="416"/>
    </row>
    <row r="11" spans="1:10" ht="15" customHeight="1">
      <c r="A11" s="243" t="s">
        <v>8</v>
      </c>
      <c r="B11" s="244" t="s">
        <v>446</v>
      </c>
      <c r="C11" s="230"/>
      <c r="D11" s="230"/>
      <c r="E11" s="230"/>
      <c r="F11" s="244" t="s">
        <v>33</v>
      </c>
      <c r="G11" s="229"/>
      <c r="H11" s="229"/>
      <c r="I11" s="235"/>
      <c r="J11" s="416"/>
    </row>
    <row r="12" spans="1:10" ht="15" customHeight="1">
      <c r="A12" s="243" t="s">
        <v>9</v>
      </c>
      <c r="B12" s="244" t="s">
        <v>233</v>
      </c>
      <c r="C12" s="229"/>
      <c r="D12" s="229"/>
      <c r="E12" s="229"/>
      <c r="F12" s="5"/>
      <c r="G12" s="229"/>
      <c r="H12" s="229"/>
      <c r="I12" s="235"/>
      <c r="J12" s="416"/>
    </row>
    <row r="13" spans="1:10" ht="15" customHeight="1">
      <c r="A13" s="243" t="s">
        <v>10</v>
      </c>
      <c r="B13" s="5"/>
      <c r="C13" s="229"/>
      <c r="D13" s="229"/>
      <c r="E13" s="229"/>
      <c r="F13" s="5"/>
      <c r="G13" s="229"/>
      <c r="H13" s="229"/>
      <c r="I13" s="235"/>
      <c r="J13" s="416"/>
    </row>
    <row r="14" spans="1:10" ht="15" customHeight="1">
      <c r="A14" s="243" t="s">
        <v>11</v>
      </c>
      <c r="B14" s="254"/>
      <c r="C14" s="230"/>
      <c r="D14" s="230"/>
      <c r="E14" s="230"/>
      <c r="F14" s="5"/>
      <c r="G14" s="229"/>
      <c r="H14" s="229"/>
      <c r="I14" s="235"/>
      <c r="J14" s="416"/>
    </row>
    <row r="15" spans="1:10" ht="15" customHeight="1">
      <c r="A15" s="243" t="s">
        <v>12</v>
      </c>
      <c r="B15" s="5"/>
      <c r="C15" s="229"/>
      <c r="D15" s="229"/>
      <c r="E15" s="229"/>
      <c r="F15" s="5"/>
      <c r="G15" s="229"/>
      <c r="H15" s="229"/>
      <c r="I15" s="235"/>
      <c r="J15" s="416"/>
    </row>
    <row r="16" spans="1:10" ht="15" customHeight="1">
      <c r="A16" s="243" t="s">
        <v>13</v>
      </c>
      <c r="B16" s="5"/>
      <c r="C16" s="229"/>
      <c r="D16" s="229"/>
      <c r="E16" s="229"/>
      <c r="F16" s="5"/>
      <c r="G16" s="229"/>
      <c r="H16" s="229"/>
      <c r="I16" s="235"/>
      <c r="J16" s="416"/>
    </row>
    <row r="17" spans="1:10" ht="15" customHeight="1" thickBot="1">
      <c r="A17" s="243" t="s">
        <v>14</v>
      </c>
      <c r="B17" s="8"/>
      <c r="C17" s="231"/>
      <c r="D17" s="231"/>
      <c r="E17" s="231"/>
      <c r="F17" s="5"/>
      <c r="G17" s="231"/>
      <c r="H17" s="231"/>
      <c r="I17" s="236"/>
      <c r="J17" s="416"/>
    </row>
    <row r="18" spans="1:10" ht="17.25" customHeight="1" thickBot="1">
      <c r="A18" s="246" t="s">
        <v>15</v>
      </c>
      <c r="B18" s="227" t="s">
        <v>360</v>
      </c>
      <c r="C18" s="232">
        <f>+C6+C7+C9+C10+C12+C13+C14+C15+C16+C17</f>
        <v>307</v>
      </c>
      <c r="D18" s="232">
        <f>+D6+D7+D9+D10+D12+D13+D14+D15+D16+D17</f>
        <v>339</v>
      </c>
      <c r="E18" s="232">
        <f>+E6+E7+E9+E10+E12+E13+E14+E15+E16+E17</f>
        <v>331</v>
      </c>
      <c r="F18" s="227" t="s">
        <v>367</v>
      </c>
      <c r="G18" s="232">
        <f>SUM(G6:G17)</f>
        <v>309</v>
      </c>
      <c r="H18" s="232">
        <f>SUM(H6:H17)</f>
        <v>341</v>
      </c>
      <c r="I18" s="232">
        <f>SUM(I6:I17)</f>
        <v>333</v>
      </c>
      <c r="J18" s="416"/>
    </row>
    <row r="19" spans="1:10" ht="15" customHeight="1">
      <c r="A19" s="247" t="s">
        <v>16</v>
      </c>
      <c r="B19" s="248" t="s">
        <v>361</v>
      </c>
      <c r="C19" s="30">
        <f>+C20+C21+C22+C23</f>
        <v>2</v>
      </c>
      <c r="D19" s="30">
        <f>+D20+D21+D22+D23</f>
        <v>2</v>
      </c>
      <c r="E19" s="30">
        <f>+E20+E21+E22+E23</f>
        <v>2</v>
      </c>
      <c r="F19" s="249" t="s">
        <v>112</v>
      </c>
      <c r="G19" s="233"/>
      <c r="H19" s="233"/>
      <c r="I19" s="233"/>
      <c r="J19" s="416"/>
    </row>
    <row r="20" spans="1:10" ht="15" customHeight="1">
      <c r="A20" s="250" t="s">
        <v>17</v>
      </c>
      <c r="B20" s="249" t="s">
        <v>121</v>
      </c>
      <c r="C20" s="226">
        <v>2</v>
      </c>
      <c r="D20" s="226">
        <v>2</v>
      </c>
      <c r="E20" s="226">
        <v>2</v>
      </c>
      <c r="F20" s="249" t="s">
        <v>368</v>
      </c>
      <c r="G20" s="226"/>
      <c r="H20" s="226"/>
      <c r="I20" s="226"/>
      <c r="J20" s="416"/>
    </row>
    <row r="21" spans="1:10" ht="15" customHeight="1">
      <c r="A21" s="250" t="s">
        <v>18</v>
      </c>
      <c r="B21" s="249" t="s">
        <v>122</v>
      </c>
      <c r="C21" s="226"/>
      <c r="D21" s="226"/>
      <c r="E21" s="226"/>
      <c r="F21" s="249" t="s">
        <v>86</v>
      </c>
      <c r="G21" s="226"/>
      <c r="H21" s="226"/>
      <c r="I21" s="226"/>
      <c r="J21" s="416"/>
    </row>
    <row r="22" spans="1:10" ht="15" customHeight="1">
      <c r="A22" s="250" t="s">
        <v>19</v>
      </c>
      <c r="B22" s="249" t="s">
        <v>127</v>
      </c>
      <c r="C22" s="226"/>
      <c r="D22" s="226"/>
      <c r="E22" s="226"/>
      <c r="F22" s="249" t="s">
        <v>87</v>
      </c>
      <c r="G22" s="226"/>
      <c r="H22" s="226"/>
      <c r="I22" s="226"/>
      <c r="J22" s="416"/>
    </row>
    <row r="23" spans="1:10" ht="15" customHeight="1">
      <c r="A23" s="250" t="s">
        <v>20</v>
      </c>
      <c r="B23" s="249" t="s">
        <v>128</v>
      </c>
      <c r="C23" s="226"/>
      <c r="D23" s="226"/>
      <c r="E23" s="226"/>
      <c r="F23" s="248" t="s">
        <v>130</v>
      </c>
      <c r="G23" s="226"/>
      <c r="H23" s="226"/>
      <c r="I23" s="226"/>
      <c r="J23" s="416"/>
    </row>
    <row r="24" spans="1:10" ht="15" customHeight="1">
      <c r="A24" s="250" t="s">
        <v>21</v>
      </c>
      <c r="B24" s="249" t="s">
        <v>362</v>
      </c>
      <c r="C24" s="251">
        <f>+C25+C26</f>
        <v>0</v>
      </c>
      <c r="D24" s="251">
        <f>+D25+D26</f>
        <v>0</v>
      </c>
      <c r="E24" s="251">
        <f>+E25+E26</f>
        <v>0</v>
      </c>
      <c r="F24" s="249" t="s">
        <v>113</v>
      </c>
      <c r="G24" s="226"/>
      <c r="H24" s="226"/>
      <c r="I24" s="226"/>
      <c r="J24" s="416"/>
    </row>
    <row r="25" spans="1:10" ht="15" customHeight="1">
      <c r="A25" s="247" t="s">
        <v>22</v>
      </c>
      <c r="B25" s="248" t="s">
        <v>363</v>
      </c>
      <c r="C25" s="233"/>
      <c r="D25" s="233"/>
      <c r="E25" s="233"/>
      <c r="F25" s="242" t="s">
        <v>114</v>
      </c>
      <c r="G25" s="233"/>
      <c r="H25" s="233"/>
      <c r="I25" s="233"/>
      <c r="J25" s="416"/>
    </row>
    <row r="26" spans="1:10" ht="15" customHeight="1" thickBot="1">
      <c r="A26" s="250" t="s">
        <v>23</v>
      </c>
      <c r="B26" s="249" t="s">
        <v>364</v>
      </c>
      <c r="C26" s="226"/>
      <c r="D26" s="226"/>
      <c r="E26" s="226"/>
      <c r="F26" s="5"/>
      <c r="G26" s="226"/>
      <c r="H26" s="226"/>
      <c r="I26" s="226"/>
      <c r="J26" s="416"/>
    </row>
    <row r="27" spans="1:10" ht="17.25" customHeight="1" thickBot="1">
      <c r="A27" s="246" t="s">
        <v>24</v>
      </c>
      <c r="B27" s="227" t="s">
        <v>365</v>
      </c>
      <c r="C27" s="232">
        <f>+C19+C24</f>
        <v>2</v>
      </c>
      <c r="D27" s="232">
        <f>+D19+D24</f>
        <v>2</v>
      </c>
      <c r="E27" s="232">
        <f>+E19+E24</f>
        <v>2</v>
      </c>
      <c r="F27" s="227" t="s">
        <v>369</v>
      </c>
      <c r="G27" s="232">
        <f>SUM(G19:G26)</f>
        <v>0</v>
      </c>
      <c r="H27" s="232">
        <f>SUM(H19:H26)</f>
        <v>0</v>
      </c>
      <c r="I27" s="232">
        <f>SUM(I19:I26)</f>
        <v>0</v>
      </c>
      <c r="J27" s="416"/>
    </row>
    <row r="28" spans="1:10" ht="17.25" customHeight="1" thickBot="1">
      <c r="A28" s="246" t="s">
        <v>25</v>
      </c>
      <c r="B28" s="252" t="s">
        <v>366</v>
      </c>
      <c r="C28" s="40">
        <f>+C18+C27</f>
        <v>309</v>
      </c>
      <c r="D28" s="40">
        <f>+D18+D27</f>
        <v>341</v>
      </c>
      <c r="E28" s="253">
        <f>+E18+E27</f>
        <v>333</v>
      </c>
      <c r="F28" s="252" t="s">
        <v>370</v>
      </c>
      <c r="G28" s="40">
        <f>+G18+G27</f>
        <v>309</v>
      </c>
      <c r="H28" s="40">
        <f>+H18+H27</f>
        <v>341</v>
      </c>
      <c r="I28" s="40">
        <f>+I18+I27</f>
        <v>333</v>
      </c>
      <c r="J28" s="416"/>
    </row>
    <row r="29" spans="1:10" ht="17.25" customHeight="1" thickBot="1">
      <c r="A29" s="246" t="s">
        <v>26</v>
      </c>
      <c r="B29" s="252" t="s">
        <v>90</v>
      </c>
      <c r="C29" s="40">
        <f>IF(C18-G18&lt;0,G18-C18,"-")</f>
        <v>2</v>
      </c>
      <c r="D29" s="40">
        <f>IF(D18-H18&lt;0,H18-D18,"-")</f>
        <v>2</v>
      </c>
      <c r="E29" s="253">
        <f>IF(E18-I18&lt;0,I18-E18,"-")</f>
        <v>2</v>
      </c>
      <c r="F29" s="252" t="s">
        <v>91</v>
      </c>
      <c r="G29" s="40" t="str">
        <f>IF(C18-G18&gt;0,C18-G18,"-")</f>
        <v>-</v>
      </c>
      <c r="H29" s="40" t="str">
        <f>IF(D18-H18&gt;0,D18-H18,"-")</f>
        <v>-</v>
      </c>
      <c r="I29" s="40" t="str">
        <f>IF(E18-I18&gt;0,E18-I18,"-")</f>
        <v>-</v>
      </c>
      <c r="J29" s="416"/>
    </row>
    <row r="30" spans="1:10" ht="17.25" customHeight="1" thickBot="1">
      <c r="A30" s="246" t="s">
        <v>27</v>
      </c>
      <c r="B30" s="252" t="s">
        <v>131</v>
      </c>
      <c r="C30" s="40" t="str">
        <f>IF(C28-G28&lt;0,G28-C28,"-")</f>
        <v>-</v>
      </c>
      <c r="D30" s="40" t="str">
        <f>IF(D28-H28&lt;0,H28-D28,"-")</f>
        <v>-</v>
      </c>
      <c r="E30" s="253" t="str">
        <f>IF(E28-I28&lt;0,I28-E28,"-")</f>
        <v>-</v>
      </c>
      <c r="F30" s="252" t="s">
        <v>132</v>
      </c>
      <c r="G30" s="40" t="str">
        <f>IF(C28-G28&gt;0,C28-G28,"-")</f>
        <v>-</v>
      </c>
      <c r="H30" s="40" t="str">
        <f>IF(D28-H28&gt;0,D28-H28,"-")</f>
        <v>-</v>
      </c>
      <c r="I30" s="40" t="str">
        <f>IF(E28-I28&gt;0,E28-I28,"-")</f>
        <v>-</v>
      </c>
      <c r="J30" s="416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90" zoomScaleNormal="90" zoomScaleSheetLayoutView="70" workbookViewId="0" topLeftCell="A1">
      <selection activeCell="H25" sqref="H25"/>
    </sheetView>
  </sheetViews>
  <sheetFormatPr defaultColWidth="9.00390625" defaultRowHeight="12.75"/>
  <cols>
    <col min="1" max="1" width="6.875" style="7" customWidth="1"/>
    <col min="2" max="2" width="55.125" style="17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37" t="s">
        <v>89</v>
      </c>
      <c r="C1" s="238"/>
      <c r="D1" s="238"/>
      <c r="E1" s="238"/>
      <c r="F1" s="238"/>
      <c r="G1" s="238"/>
      <c r="H1" s="238"/>
      <c r="I1" s="238"/>
      <c r="J1" s="419" t="str">
        <f>+CONCATENATE("2.2. melléklet a ……/",LEFT('1.1.sz.mell.'!C3,4)+1,". (……) önkormányzati rendelethez")</f>
        <v>2.2. melléklet a ……/2017. (……) önkormányzati rendelethez</v>
      </c>
    </row>
    <row r="2" spans="7:10" ht="14.25" thickBot="1">
      <c r="G2" s="29"/>
      <c r="H2" s="29"/>
      <c r="I2" s="29" t="s">
        <v>43</v>
      </c>
      <c r="J2" s="419"/>
    </row>
    <row r="3" spans="1:10" ht="24" customHeight="1" thickBot="1">
      <c r="A3" s="417" t="s">
        <v>46</v>
      </c>
      <c r="B3" s="262" t="s">
        <v>36</v>
      </c>
      <c r="C3" s="263"/>
      <c r="D3" s="263"/>
      <c r="E3" s="263"/>
      <c r="F3" s="262" t="s">
        <v>37</v>
      </c>
      <c r="G3" s="264"/>
      <c r="H3" s="264"/>
      <c r="I3" s="264"/>
      <c r="J3" s="419"/>
    </row>
    <row r="4" spans="1:10" s="239" customFormat="1" ht="35.25" customHeight="1" thickBot="1">
      <c r="A4" s="418"/>
      <c r="B4" s="18" t="s">
        <v>44</v>
      </c>
      <c r="C4" s="19" t="str">
        <f>+'2.1.sz.mell  '!C4</f>
        <v>2016. évi eredeti előirányzat</v>
      </c>
      <c r="D4" s="225" t="str">
        <f>+'2.1.sz.mell  '!D4</f>
        <v>2016. évi módosított előirányzat</v>
      </c>
      <c r="E4" s="19" t="str">
        <f>+'2.1.sz.mell  '!E4</f>
        <v>2016. évi teljesítés</v>
      </c>
      <c r="F4" s="18" t="s">
        <v>44</v>
      </c>
      <c r="G4" s="19" t="str">
        <f>+'2.1.sz.mell  '!C4</f>
        <v>2016. évi eredeti előirányzat</v>
      </c>
      <c r="H4" s="225" t="str">
        <f>+'2.1.sz.mell  '!D4</f>
        <v>2016. évi módosított előirányzat</v>
      </c>
      <c r="I4" s="255" t="str">
        <f>+'2.1.sz.mell  '!E4</f>
        <v>2016. évi teljesítés</v>
      </c>
      <c r="J4" s="419"/>
    </row>
    <row r="5" spans="1:10" s="239" customFormat="1" ht="13.5" thickBot="1">
      <c r="A5" s="265" t="s">
        <v>302</v>
      </c>
      <c r="B5" s="266" t="s">
        <v>303</v>
      </c>
      <c r="C5" s="267" t="s">
        <v>304</v>
      </c>
      <c r="D5" s="267" t="s">
        <v>305</v>
      </c>
      <c r="E5" s="267" t="s">
        <v>306</v>
      </c>
      <c r="F5" s="266" t="s">
        <v>380</v>
      </c>
      <c r="G5" s="267" t="s">
        <v>381</v>
      </c>
      <c r="H5" s="267" t="s">
        <v>382</v>
      </c>
      <c r="I5" s="268" t="s">
        <v>383</v>
      </c>
      <c r="J5" s="419"/>
    </row>
    <row r="6" spans="1:10" ht="12.75" customHeight="1">
      <c r="A6" s="241" t="s">
        <v>3</v>
      </c>
      <c r="B6" s="242" t="s">
        <v>371</v>
      </c>
      <c r="C6" s="228"/>
      <c r="D6" s="228"/>
      <c r="E6" s="228"/>
      <c r="F6" s="242" t="s">
        <v>123</v>
      </c>
      <c r="G6" s="228"/>
      <c r="H6" s="228"/>
      <c r="I6" s="234"/>
      <c r="J6" s="419"/>
    </row>
    <row r="7" spans="1:10" ht="12.75">
      <c r="A7" s="243" t="s">
        <v>4</v>
      </c>
      <c r="B7" s="244" t="s">
        <v>372</v>
      </c>
      <c r="C7" s="229"/>
      <c r="D7" s="229"/>
      <c r="E7" s="229"/>
      <c r="F7" s="244" t="s">
        <v>384</v>
      </c>
      <c r="G7" s="229"/>
      <c r="H7" s="229"/>
      <c r="I7" s="235"/>
      <c r="J7" s="419"/>
    </row>
    <row r="8" spans="1:10" ht="12.75" customHeight="1">
      <c r="A8" s="243" t="s">
        <v>5</v>
      </c>
      <c r="B8" s="244" t="s">
        <v>373</v>
      </c>
      <c r="C8" s="229"/>
      <c r="D8" s="229"/>
      <c r="E8" s="229"/>
      <c r="F8" s="244" t="s">
        <v>108</v>
      </c>
      <c r="G8" s="229"/>
      <c r="H8" s="229"/>
      <c r="I8" s="235"/>
      <c r="J8" s="419"/>
    </row>
    <row r="9" spans="1:10" ht="12.75" customHeight="1">
      <c r="A9" s="243" t="s">
        <v>6</v>
      </c>
      <c r="B9" s="244" t="s">
        <v>374</v>
      </c>
      <c r="C9" s="229"/>
      <c r="D9" s="229"/>
      <c r="E9" s="229"/>
      <c r="F9" s="244" t="s">
        <v>385</v>
      </c>
      <c r="G9" s="229"/>
      <c r="H9" s="229"/>
      <c r="I9" s="235"/>
      <c r="J9" s="419"/>
    </row>
    <row r="10" spans="1:10" ht="12.75" customHeight="1">
      <c r="A10" s="243" t="s">
        <v>7</v>
      </c>
      <c r="B10" s="244" t="s">
        <v>375</v>
      </c>
      <c r="C10" s="229"/>
      <c r="D10" s="229"/>
      <c r="E10" s="229"/>
      <c r="F10" s="244" t="s">
        <v>126</v>
      </c>
      <c r="G10" s="229"/>
      <c r="H10" s="229"/>
      <c r="I10" s="235"/>
      <c r="J10" s="419"/>
    </row>
    <row r="11" spans="1:10" ht="12.75" customHeight="1">
      <c r="A11" s="243" t="s">
        <v>8</v>
      </c>
      <c r="B11" s="244" t="s">
        <v>376</v>
      </c>
      <c r="C11" s="230"/>
      <c r="D11" s="230"/>
      <c r="E11" s="230"/>
      <c r="F11" s="283"/>
      <c r="G11" s="229"/>
      <c r="H11" s="229"/>
      <c r="I11" s="235"/>
      <c r="J11" s="419"/>
    </row>
    <row r="12" spans="1:10" ht="12.75" customHeight="1">
      <c r="A12" s="243" t="s">
        <v>9</v>
      </c>
      <c r="B12" s="5"/>
      <c r="C12" s="229"/>
      <c r="D12" s="229"/>
      <c r="E12" s="229"/>
      <c r="F12" s="283"/>
      <c r="G12" s="229"/>
      <c r="H12" s="229"/>
      <c r="I12" s="235"/>
      <c r="J12" s="419"/>
    </row>
    <row r="13" spans="1:10" ht="12.75" customHeight="1">
      <c r="A13" s="243" t="s">
        <v>10</v>
      </c>
      <c r="B13" s="5"/>
      <c r="C13" s="229"/>
      <c r="D13" s="229"/>
      <c r="E13" s="229"/>
      <c r="F13" s="284"/>
      <c r="G13" s="229"/>
      <c r="H13" s="229"/>
      <c r="I13" s="235"/>
      <c r="J13" s="419"/>
    </row>
    <row r="14" spans="1:10" ht="12.75" customHeight="1">
      <c r="A14" s="243" t="s">
        <v>11</v>
      </c>
      <c r="B14" s="281"/>
      <c r="C14" s="230"/>
      <c r="D14" s="230"/>
      <c r="E14" s="230"/>
      <c r="F14" s="283"/>
      <c r="G14" s="229"/>
      <c r="H14" s="229"/>
      <c r="I14" s="235"/>
      <c r="J14" s="419"/>
    </row>
    <row r="15" spans="1:10" ht="12.75">
      <c r="A15" s="243" t="s">
        <v>12</v>
      </c>
      <c r="B15" s="5"/>
      <c r="C15" s="230"/>
      <c r="D15" s="230"/>
      <c r="E15" s="230"/>
      <c r="F15" s="283"/>
      <c r="G15" s="229"/>
      <c r="H15" s="229"/>
      <c r="I15" s="235"/>
      <c r="J15" s="419"/>
    </row>
    <row r="16" spans="1:10" ht="12.75" customHeight="1" thickBot="1">
      <c r="A16" s="278" t="s">
        <v>13</v>
      </c>
      <c r="B16" s="282"/>
      <c r="C16" s="280"/>
      <c r="D16" s="43"/>
      <c r="E16" s="44"/>
      <c r="F16" s="279" t="s">
        <v>33</v>
      </c>
      <c r="G16" s="229"/>
      <c r="H16" s="229"/>
      <c r="I16" s="235"/>
      <c r="J16" s="419"/>
    </row>
    <row r="17" spans="1:10" ht="15.75" customHeight="1" thickBot="1">
      <c r="A17" s="246" t="s">
        <v>14</v>
      </c>
      <c r="B17" s="227" t="s">
        <v>377</v>
      </c>
      <c r="C17" s="232">
        <f>+C6+C8+C9+C11+C12+C13+C14+C15+C16</f>
        <v>0</v>
      </c>
      <c r="D17" s="232">
        <f>+D6+D8+D9+D11+D12+D13+D14+D15+D16</f>
        <v>0</v>
      </c>
      <c r="E17" s="232">
        <f>+E6+E8+E9+E11+E12+E13+E14+E15+E16</f>
        <v>0</v>
      </c>
      <c r="F17" s="227" t="s">
        <v>386</v>
      </c>
      <c r="G17" s="232">
        <f>+G6+G8+G10+G11+G12+G13+G14+G15+G16</f>
        <v>0</v>
      </c>
      <c r="H17" s="232">
        <f>+H6+H8+H10+H11+H12+H13+H14+H15+H16</f>
        <v>0</v>
      </c>
      <c r="I17" s="261">
        <f>+I6+I8+I10+I11+I12+I13+I14+I15+I16</f>
        <v>0</v>
      </c>
      <c r="J17" s="419"/>
    </row>
    <row r="18" spans="1:10" ht="12.75" customHeight="1">
      <c r="A18" s="241" t="s">
        <v>15</v>
      </c>
      <c r="B18" s="270" t="s">
        <v>144</v>
      </c>
      <c r="C18" s="277">
        <f>+C19+C20+C21+C22+C23</f>
        <v>0</v>
      </c>
      <c r="D18" s="277">
        <f>+D19+D20+D21+D22+D23</f>
        <v>0</v>
      </c>
      <c r="E18" s="277">
        <f>+E19+E20+E21+E22+E23</f>
        <v>0</v>
      </c>
      <c r="F18" s="249" t="s">
        <v>112</v>
      </c>
      <c r="G18" s="42"/>
      <c r="H18" s="42"/>
      <c r="I18" s="256"/>
      <c r="J18" s="419"/>
    </row>
    <row r="19" spans="1:10" ht="12.75" customHeight="1">
      <c r="A19" s="243" t="s">
        <v>16</v>
      </c>
      <c r="B19" s="271" t="s">
        <v>133</v>
      </c>
      <c r="C19" s="226"/>
      <c r="D19" s="226"/>
      <c r="E19" s="226"/>
      <c r="F19" s="249" t="s">
        <v>115</v>
      </c>
      <c r="G19" s="226"/>
      <c r="H19" s="226"/>
      <c r="I19" s="257"/>
      <c r="J19" s="419"/>
    </row>
    <row r="20" spans="1:10" ht="12.75" customHeight="1">
      <c r="A20" s="241" t="s">
        <v>17</v>
      </c>
      <c r="B20" s="271" t="s">
        <v>134</v>
      </c>
      <c r="C20" s="226"/>
      <c r="D20" s="226"/>
      <c r="E20" s="226"/>
      <c r="F20" s="249" t="s">
        <v>86</v>
      </c>
      <c r="G20" s="226"/>
      <c r="H20" s="226"/>
      <c r="I20" s="257"/>
      <c r="J20" s="419"/>
    </row>
    <row r="21" spans="1:10" ht="12.75" customHeight="1">
      <c r="A21" s="243" t="s">
        <v>18</v>
      </c>
      <c r="B21" s="271" t="s">
        <v>135</v>
      </c>
      <c r="C21" s="226"/>
      <c r="D21" s="226"/>
      <c r="E21" s="226"/>
      <c r="F21" s="249" t="s">
        <v>87</v>
      </c>
      <c r="G21" s="226"/>
      <c r="H21" s="226"/>
      <c r="I21" s="257"/>
      <c r="J21" s="419"/>
    </row>
    <row r="22" spans="1:10" ht="12.75" customHeight="1">
      <c r="A22" s="241" t="s">
        <v>19</v>
      </c>
      <c r="B22" s="271" t="s">
        <v>136</v>
      </c>
      <c r="C22" s="226"/>
      <c r="D22" s="226"/>
      <c r="E22" s="226"/>
      <c r="F22" s="248" t="s">
        <v>130</v>
      </c>
      <c r="G22" s="226"/>
      <c r="H22" s="226"/>
      <c r="I22" s="257"/>
      <c r="J22" s="419"/>
    </row>
    <row r="23" spans="1:10" ht="12.75" customHeight="1">
      <c r="A23" s="243" t="s">
        <v>20</v>
      </c>
      <c r="B23" s="272" t="s">
        <v>137</v>
      </c>
      <c r="C23" s="226"/>
      <c r="D23" s="226"/>
      <c r="E23" s="226"/>
      <c r="F23" s="249" t="s">
        <v>116</v>
      </c>
      <c r="G23" s="226"/>
      <c r="H23" s="226"/>
      <c r="I23" s="257"/>
      <c r="J23" s="419"/>
    </row>
    <row r="24" spans="1:10" ht="12.75" customHeight="1">
      <c r="A24" s="241" t="s">
        <v>21</v>
      </c>
      <c r="B24" s="273" t="s">
        <v>138</v>
      </c>
      <c r="C24" s="251">
        <f>+C25+C26+C27+C28+C29</f>
        <v>0</v>
      </c>
      <c r="D24" s="251">
        <f>+D25+D26+D27+D28+D29</f>
        <v>0</v>
      </c>
      <c r="E24" s="251">
        <f>+E25+E26+E27+E28+E29</f>
        <v>0</v>
      </c>
      <c r="F24" s="274" t="s">
        <v>114</v>
      </c>
      <c r="G24" s="226"/>
      <c r="H24" s="226"/>
      <c r="I24" s="257"/>
      <c r="J24" s="419"/>
    </row>
    <row r="25" spans="1:10" ht="12.75" customHeight="1">
      <c r="A25" s="243" t="s">
        <v>22</v>
      </c>
      <c r="B25" s="272" t="s">
        <v>139</v>
      </c>
      <c r="C25" s="226"/>
      <c r="D25" s="226"/>
      <c r="E25" s="226"/>
      <c r="F25" s="274" t="s">
        <v>387</v>
      </c>
      <c r="G25" s="226"/>
      <c r="H25" s="226"/>
      <c r="I25" s="257"/>
      <c r="J25" s="419"/>
    </row>
    <row r="26" spans="1:10" ht="12.75" customHeight="1">
      <c r="A26" s="241" t="s">
        <v>23</v>
      </c>
      <c r="B26" s="272" t="s">
        <v>140</v>
      </c>
      <c r="C26" s="226"/>
      <c r="D26" s="226"/>
      <c r="E26" s="226"/>
      <c r="F26" s="269"/>
      <c r="G26" s="226"/>
      <c r="H26" s="226"/>
      <c r="I26" s="257"/>
      <c r="J26" s="419"/>
    </row>
    <row r="27" spans="1:10" ht="12.75" customHeight="1">
      <c r="A27" s="243" t="s">
        <v>24</v>
      </c>
      <c r="B27" s="271" t="s">
        <v>141</v>
      </c>
      <c r="C27" s="226"/>
      <c r="D27" s="226"/>
      <c r="E27" s="226"/>
      <c r="F27" s="258"/>
      <c r="G27" s="226"/>
      <c r="H27" s="226"/>
      <c r="I27" s="257"/>
      <c r="J27" s="419"/>
    </row>
    <row r="28" spans="1:10" ht="12.75" customHeight="1">
      <c r="A28" s="241" t="s">
        <v>25</v>
      </c>
      <c r="B28" s="275" t="s">
        <v>142</v>
      </c>
      <c r="C28" s="226"/>
      <c r="D28" s="226"/>
      <c r="E28" s="226"/>
      <c r="F28" s="5"/>
      <c r="G28" s="226"/>
      <c r="H28" s="226"/>
      <c r="I28" s="257"/>
      <c r="J28" s="419"/>
    </row>
    <row r="29" spans="1:10" ht="12.75" customHeight="1" thickBot="1">
      <c r="A29" s="243" t="s">
        <v>26</v>
      </c>
      <c r="B29" s="276" t="s">
        <v>143</v>
      </c>
      <c r="C29" s="226"/>
      <c r="D29" s="226"/>
      <c r="E29" s="226"/>
      <c r="F29" s="258"/>
      <c r="G29" s="226"/>
      <c r="H29" s="226"/>
      <c r="I29" s="257"/>
      <c r="J29" s="419"/>
    </row>
    <row r="30" spans="1:10" ht="16.5" customHeight="1" thickBot="1">
      <c r="A30" s="246" t="s">
        <v>27</v>
      </c>
      <c r="B30" s="227" t="s">
        <v>378</v>
      </c>
      <c r="C30" s="232">
        <f>+C18+C24</f>
        <v>0</v>
      </c>
      <c r="D30" s="232">
        <f>+D18+D24</f>
        <v>0</v>
      </c>
      <c r="E30" s="232">
        <f>+E18+E24</f>
        <v>0</v>
      </c>
      <c r="F30" s="227" t="s">
        <v>389</v>
      </c>
      <c r="G30" s="232">
        <f>SUM(G18:G29)</f>
        <v>0</v>
      </c>
      <c r="H30" s="232">
        <f>SUM(H18:H29)</f>
        <v>0</v>
      </c>
      <c r="I30" s="261">
        <f>SUM(I18:I29)</f>
        <v>0</v>
      </c>
      <c r="J30" s="419"/>
    </row>
    <row r="31" spans="1:10" ht="16.5" customHeight="1" thickBot="1">
      <c r="A31" s="246" t="s">
        <v>28</v>
      </c>
      <c r="B31" s="252" t="s">
        <v>379</v>
      </c>
      <c r="C31" s="40">
        <f>+C17+C30</f>
        <v>0</v>
      </c>
      <c r="D31" s="40">
        <f>+D17+D30</f>
        <v>0</v>
      </c>
      <c r="E31" s="253">
        <f>+E17+E30</f>
        <v>0</v>
      </c>
      <c r="F31" s="252" t="s">
        <v>388</v>
      </c>
      <c r="G31" s="40">
        <f>+G17+G30</f>
        <v>0</v>
      </c>
      <c r="H31" s="40">
        <f>+H17+H30</f>
        <v>0</v>
      </c>
      <c r="I31" s="41">
        <f>+I17+I30</f>
        <v>0</v>
      </c>
      <c r="J31" s="419"/>
    </row>
    <row r="32" spans="1:10" ht="16.5" customHeight="1" thickBot="1">
      <c r="A32" s="246" t="s">
        <v>29</v>
      </c>
      <c r="B32" s="252" t="s">
        <v>90</v>
      </c>
      <c r="C32" s="40" t="str">
        <f>IF(C17-G17&lt;0,G17-C17,"-")</f>
        <v>-</v>
      </c>
      <c r="D32" s="40" t="str">
        <f>IF(D17-H17&lt;0,H17-D17,"-")</f>
        <v>-</v>
      </c>
      <c r="E32" s="253" t="str">
        <f>IF(E17-I17&lt;0,I17-E17,"-")</f>
        <v>-</v>
      </c>
      <c r="F32" s="252" t="s">
        <v>91</v>
      </c>
      <c r="G32" s="40" t="str">
        <f>IF(C17-G17&gt;0,C17-G17,"-")</f>
        <v>-</v>
      </c>
      <c r="H32" s="40" t="str">
        <f>IF(D17-H17&gt;0,D17-H17,"-")</f>
        <v>-</v>
      </c>
      <c r="I32" s="41" t="str">
        <f>IF(E17-I17&gt;0,E17-I17,"-")</f>
        <v>-</v>
      </c>
      <c r="J32" s="419"/>
    </row>
    <row r="33" spans="1:10" ht="16.5" customHeight="1" thickBot="1">
      <c r="A33" s="246" t="s">
        <v>30</v>
      </c>
      <c r="B33" s="252" t="s">
        <v>131</v>
      </c>
      <c r="C33" s="40" t="str">
        <f>IF(C26-G26&lt;0,G26-C26,"-")</f>
        <v>-</v>
      </c>
      <c r="D33" s="40" t="str">
        <f>IF(D26-H26&lt;0,H26-D26,"-")</f>
        <v>-</v>
      </c>
      <c r="E33" s="253" t="str">
        <f>IF(E26-I26&lt;0,I26-E26,"-")</f>
        <v>-</v>
      </c>
      <c r="F33" s="252" t="s">
        <v>132</v>
      </c>
      <c r="G33" s="40" t="str">
        <f>IF(C26-G26&gt;0,C26-G26,"-")</f>
        <v>-</v>
      </c>
      <c r="H33" s="40" t="str">
        <f>IF(D26-H26&gt;0,D26-H26,"-")</f>
        <v>-</v>
      </c>
      <c r="I33" s="41" t="str">
        <f>IF(E26-I26&gt;0,E26-I26,"-")</f>
        <v>-</v>
      </c>
      <c r="J33" s="419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4">
      <selection activeCell="G28" sqref="G28"/>
    </sheetView>
  </sheetViews>
  <sheetFormatPr defaultColWidth="9.00390625" defaultRowHeight="12.75"/>
  <cols>
    <col min="1" max="1" width="46.375" style="126" customWidth="1"/>
    <col min="2" max="2" width="13.875" style="126" customWidth="1"/>
    <col min="3" max="3" width="66.125" style="126" customWidth="1"/>
    <col min="4" max="5" width="13.875" style="126" customWidth="1"/>
    <col min="6" max="16384" width="9.375" style="126" customWidth="1"/>
  </cols>
  <sheetData>
    <row r="1" spans="1:5" ht="18.75">
      <c r="A1" s="285" t="s">
        <v>81</v>
      </c>
      <c r="E1" s="291" t="s">
        <v>85</v>
      </c>
    </row>
    <row r="3" spans="1:5" ht="12.75">
      <c r="A3" s="286"/>
      <c r="B3" s="292"/>
      <c r="C3" s="286"/>
      <c r="D3" s="293"/>
      <c r="E3" s="292"/>
    </row>
    <row r="4" spans="1:5" ht="15.75">
      <c r="A4" s="260" t="str">
        <f>+ÖSSZEFÜGGÉSEK!A4</f>
        <v>2015. évi eredeti előirányzat BEVÉTELEK</v>
      </c>
      <c r="B4" s="294"/>
      <c r="C4" s="287"/>
      <c r="D4" s="293"/>
      <c r="E4" s="292"/>
    </row>
    <row r="5" spans="1:5" ht="12.75">
      <c r="A5" s="286"/>
      <c r="B5" s="292"/>
      <c r="C5" s="286"/>
      <c r="D5" s="293"/>
      <c r="E5" s="292"/>
    </row>
    <row r="6" spans="1:5" ht="12.75">
      <c r="A6" s="286" t="s">
        <v>393</v>
      </c>
      <c r="B6" s="292">
        <f>+'1.1.sz.mell.'!C61</f>
        <v>307</v>
      </c>
      <c r="C6" s="286" t="s">
        <v>394</v>
      </c>
      <c r="D6" s="293">
        <f>+'2.1.sz.mell  '!C18+'2.2.sz.mell  '!C17</f>
        <v>307</v>
      </c>
      <c r="E6" s="292">
        <f>+B6-D6</f>
        <v>0</v>
      </c>
    </row>
    <row r="7" spans="1:5" ht="12.75">
      <c r="A7" s="286" t="s">
        <v>395</v>
      </c>
      <c r="B7" s="292">
        <f>+'1.1.sz.mell.'!C84</f>
        <v>2</v>
      </c>
      <c r="C7" s="286" t="s">
        <v>396</v>
      </c>
      <c r="D7" s="293">
        <f>+'2.1.sz.mell  '!C27+'2.2.sz.mell  '!C30</f>
        <v>2</v>
      </c>
      <c r="E7" s="292">
        <f>+B7-D7</f>
        <v>0</v>
      </c>
    </row>
    <row r="8" spans="1:5" ht="12.75">
      <c r="A8" s="286" t="s">
        <v>397</v>
      </c>
      <c r="B8" s="292">
        <f>+'1.1.sz.mell.'!C85</f>
        <v>309</v>
      </c>
      <c r="C8" s="286" t="s">
        <v>398</v>
      </c>
      <c r="D8" s="293">
        <f>+'2.1.sz.mell  '!C28+'2.2.sz.mell  '!C31</f>
        <v>309</v>
      </c>
      <c r="E8" s="292">
        <f>+B8-D8</f>
        <v>0</v>
      </c>
    </row>
    <row r="9" spans="1:5" ht="12.75">
      <c r="A9" s="286"/>
      <c r="B9" s="292"/>
      <c r="C9" s="286"/>
      <c r="D9" s="293"/>
      <c r="E9" s="292"/>
    </row>
    <row r="10" spans="1:5" ht="15.75">
      <c r="A10" s="260" t="str">
        <f>+ÖSSZEFÜGGÉSEK!A10</f>
        <v>2015. évi módosított előirányzat BEVÉTELEK</v>
      </c>
      <c r="B10" s="294"/>
      <c r="C10" s="287"/>
      <c r="D10" s="293"/>
      <c r="E10" s="292"/>
    </row>
    <row r="11" spans="1:5" ht="12.75">
      <c r="A11" s="286"/>
      <c r="B11" s="292"/>
      <c r="C11" s="286"/>
      <c r="D11" s="293"/>
      <c r="E11" s="292"/>
    </row>
    <row r="12" spans="1:5" ht="12.75">
      <c r="A12" s="286" t="s">
        <v>399</v>
      </c>
      <c r="B12" s="292">
        <f>+'1.1.sz.mell.'!D61</f>
        <v>339</v>
      </c>
      <c r="C12" s="286" t="s">
        <v>405</v>
      </c>
      <c r="D12" s="293">
        <f>+'2.1.sz.mell  '!D18+'2.2.sz.mell  '!D17</f>
        <v>339</v>
      </c>
      <c r="E12" s="292">
        <f>+B12-D12</f>
        <v>0</v>
      </c>
    </row>
    <row r="13" spans="1:5" ht="12.75">
      <c r="A13" s="286" t="s">
        <v>400</v>
      </c>
      <c r="B13" s="292">
        <f>+'1.1.sz.mell.'!D84</f>
        <v>2</v>
      </c>
      <c r="C13" s="286" t="s">
        <v>406</v>
      </c>
      <c r="D13" s="293">
        <f>+'2.1.sz.mell  '!D27+'2.2.sz.mell  '!D30</f>
        <v>2</v>
      </c>
      <c r="E13" s="292">
        <f>+B13-D13</f>
        <v>0</v>
      </c>
    </row>
    <row r="14" spans="1:5" ht="12.75">
      <c r="A14" s="286" t="s">
        <v>401</v>
      </c>
      <c r="B14" s="292">
        <f>+'1.1.sz.mell.'!D85</f>
        <v>341</v>
      </c>
      <c r="C14" s="286" t="s">
        <v>407</v>
      </c>
      <c r="D14" s="293">
        <f>+'2.1.sz.mell  '!D28+'2.2.sz.mell  '!D31</f>
        <v>341</v>
      </c>
      <c r="E14" s="292">
        <f>+B14-D14</f>
        <v>0</v>
      </c>
    </row>
    <row r="15" spans="1:5" ht="12.75">
      <c r="A15" s="286"/>
      <c r="B15" s="292"/>
      <c r="C15" s="286"/>
      <c r="D15" s="293"/>
      <c r="E15" s="292"/>
    </row>
    <row r="16" spans="1:5" ht="14.25">
      <c r="A16" s="295" t="str">
        <f>+ÖSSZEFÜGGÉSEK!A16</f>
        <v>2015. évi teljesítés BEVÉTELEK</v>
      </c>
      <c r="B16" s="259"/>
      <c r="C16" s="287"/>
      <c r="D16" s="293"/>
      <c r="E16" s="292"/>
    </row>
    <row r="17" spans="1:5" ht="12.75">
      <c r="A17" s="286"/>
      <c r="B17" s="292"/>
      <c r="C17" s="286"/>
      <c r="D17" s="293"/>
      <c r="E17" s="292"/>
    </row>
    <row r="18" spans="1:5" ht="12.75">
      <c r="A18" s="286" t="s">
        <v>402</v>
      </c>
      <c r="B18" s="292">
        <f>+'1.1.sz.mell.'!E61</f>
        <v>331</v>
      </c>
      <c r="C18" s="286" t="s">
        <v>408</v>
      </c>
      <c r="D18" s="293">
        <f>+'2.1.sz.mell  '!E18+'2.2.sz.mell  '!E17</f>
        <v>331</v>
      </c>
      <c r="E18" s="292">
        <f>+B18-D18</f>
        <v>0</v>
      </c>
    </row>
    <row r="19" spans="1:5" ht="12.75">
      <c r="A19" s="286" t="s">
        <v>403</v>
      </c>
      <c r="B19" s="292">
        <f>+'1.1.sz.mell.'!E84</f>
        <v>2</v>
      </c>
      <c r="C19" s="286" t="s">
        <v>409</v>
      </c>
      <c r="D19" s="293">
        <f>+'2.1.sz.mell  '!E27+'2.2.sz.mell  '!E30</f>
        <v>2</v>
      </c>
      <c r="E19" s="292">
        <f>+B19-D19</f>
        <v>0</v>
      </c>
    </row>
    <row r="20" spans="1:5" ht="12.75">
      <c r="A20" s="286" t="s">
        <v>404</v>
      </c>
      <c r="B20" s="292">
        <f>+'1.1.sz.mell.'!E85</f>
        <v>333</v>
      </c>
      <c r="C20" s="286" t="s">
        <v>410</v>
      </c>
      <c r="D20" s="293">
        <f>+'2.1.sz.mell  '!E28+'2.2.sz.mell  '!E31</f>
        <v>333</v>
      </c>
      <c r="E20" s="292">
        <f>+B20-D20</f>
        <v>0</v>
      </c>
    </row>
    <row r="21" spans="1:5" ht="12.75">
      <c r="A21" s="286"/>
      <c r="B21" s="292"/>
      <c r="C21" s="286"/>
      <c r="D21" s="293"/>
      <c r="E21" s="292"/>
    </row>
    <row r="22" spans="1:5" ht="15.75">
      <c r="A22" s="260" t="str">
        <f>+ÖSSZEFÜGGÉSEK!A22</f>
        <v>2015. évi eredeti előirányzat KIADÁSOK</v>
      </c>
      <c r="B22" s="294"/>
      <c r="C22" s="287"/>
      <c r="D22" s="293"/>
      <c r="E22" s="292"/>
    </row>
    <row r="23" spans="1:5" ht="12.75">
      <c r="A23" s="286"/>
      <c r="B23" s="292"/>
      <c r="C23" s="286"/>
      <c r="D23" s="293"/>
      <c r="E23" s="292"/>
    </row>
    <row r="24" spans="1:5" ht="12.75">
      <c r="A24" s="286" t="s">
        <v>411</v>
      </c>
      <c r="B24" s="292">
        <f>+'1.1.sz.mell.'!C125</f>
        <v>309</v>
      </c>
      <c r="C24" s="286" t="s">
        <v>417</v>
      </c>
      <c r="D24" s="293">
        <f>+'2.1.sz.mell  '!G18+'2.2.sz.mell  '!G17</f>
        <v>309</v>
      </c>
      <c r="E24" s="292">
        <f>+B24-D24</f>
        <v>0</v>
      </c>
    </row>
    <row r="25" spans="1:5" ht="12.75">
      <c r="A25" s="286" t="s">
        <v>390</v>
      </c>
      <c r="B25" s="292">
        <f>+'1.1.sz.mell.'!C145</f>
        <v>0</v>
      </c>
      <c r="C25" s="286" t="s">
        <v>418</v>
      </c>
      <c r="D25" s="293">
        <f>+'2.1.sz.mell  '!G27+'2.2.sz.mell  '!G30</f>
        <v>0</v>
      </c>
      <c r="E25" s="292">
        <f>+B25-D25</f>
        <v>0</v>
      </c>
    </row>
    <row r="26" spans="1:5" ht="12.75">
      <c r="A26" s="286" t="s">
        <v>412</v>
      </c>
      <c r="B26" s="292">
        <f>+'1.1.sz.mell.'!C146</f>
        <v>309</v>
      </c>
      <c r="C26" s="286" t="s">
        <v>419</v>
      </c>
      <c r="D26" s="293">
        <f>+'2.1.sz.mell  '!G28+'2.2.sz.mell  '!G31</f>
        <v>309</v>
      </c>
      <c r="E26" s="292">
        <f>+B26-D26</f>
        <v>0</v>
      </c>
    </row>
    <row r="27" spans="1:5" ht="12.75">
      <c r="A27" s="286"/>
      <c r="B27" s="292"/>
      <c r="C27" s="286"/>
      <c r="D27" s="293"/>
      <c r="E27" s="292"/>
    </row>
    <row r="28" spans="1:5" ht="15.75">
      <c r="A28" s="260" t="str">
        <f>+ÖSSZEFÜGGÉSEK!A28</f>
        <v>2015. évi módosított előirányzat KIADÁSOK</v>
      </c>
      <c r="B28" s="294"/>
      <c r="C28" s="287"/>
      <c r="D28" s="293"/>
      <c r="E28" s="292"/>
    </row>
    <row r="29" spans="1:5" ht="12.75">
      <c r="A29" s="286"/>
      <c r="B29" s="292"/>
      <c r="C29" s="286"/>
      <c r="D29" s="293"/>
      <c r="E29" s="292"/>
    </row>
    <row r="30" spans="1:5" ht="12.75">
      <c r="A30" s="286" t="s">
        <v>413</v>
      </c>
      <c r="B30" s="292">
        <f>+'1.1.sz.mell.'!D125</f>
        <v>341</v>
      </c>
      <c r="C30" s="286" t="s">
        <v>424</v>
      </c>
      <c r="D30" s="293">
        <f>+'2.1.sz.mell  '!H18+'2.2.sz.mell  '!H17</f>
        <v>341</v>
      </c>
      <c r="E30" s="292">
        <f>+B30-D30</f>
        <v>0</v>
      </c>
    </row>
    <row r="31" spans="1:5" ht="12.75">
      <c r="A31" s="286" t="s">
        <v>391</v>
      </c>
      <c r="B31" s="292">
        <f>+'1.1.sz.mell.'!D145</f>
        <v>0</v>
      </c>
      <c r="C31" s="286" t="s">
        <v>421</v>
      </c>
      <c r="D31" s="293">
        <f>+'2.1.sz.mell  '!H27+'2.2.sz.mell  '!H30</f>
        <v>0</v>
      </c>
      <c r="E31" s="292">
        <f>+B31-D31</f>
        <v>0</v>
      </c>
    </row>
    <row r="32" spans="1:5" ht="12.75">
      <c r="A32" s="286" t="s">
        <v>414</v>
      </c>
      <c r="B32" s="292">
        <f>+'1.1.sz.mell.'!D146</f>
        <v>341</v>
      </c>
      <c r="C32" s="286" t="s">
        <v>420</v>
      </c>
      <c r="D32" s="293">
        <f>+'2.1.sz.mell  '!H28+'2.2.sz.mell  '!H31</f>
        <v>341</v>
      </c>
      <c r="E32" s="292">
        <f>+B32-D32</f>
        <v>0</v>
      </c>
    </row>
    <row r="33" spans="1:5" ht="12.75">
      <c r="A33" s="286"/>
      <c r="B33" s="292"/>
      <c r="C33" s="286"/>
      <c r="D33" s="293"/>
      <c r="E33" s="292"/>
    </row>
    <row r="34" spans="1:5" ht="15.75">
      <c r="A34" s="290" t="str">
        <f>+ÖSSZEFÜGGÉSEK!A34</f>
        <v>2015. évi teljesítés KIADÁSOK</v>
      </c>
      <c r="B34" s="294"/>
      <c r="C34" s="287"/>
      <c r="D34" s="293"/>
      <c r="E34" s="292"/>
    </row>
    <row r="35" spans="1:5" ht="12.75">
      <c r="A35" s="286"/>
      <c r="B35" s="292"/>
      <c r="C35" s="286"/>
      <c r="D35" s="293"/>
      <c r="E35" s="292"/>
    </row>
    <row r="36" spans="1:5" ht="12.75">
      <c r="A36" s="286" t="s">
        <v>415</v>
      </c>
      <c r="B36" s="292">
        <f>+'1.1.sz.mell.'!E125</f>
        <v>333</v>
      </c>
      <c r="C36" s="286" t="s">
        <v>425</v>
      </c>
      <c r="D36" s="293">
        <f>+'2.1.sz.mell  '!I18+'2.2.sz.mell  '!I17</f>
        <v>333</v>
      </c>
      <c r="E36" s="292">
        <f>+B36-D36</f>
        <v>0</v>
      </c>
    </row>
    <row r="37" spans="1:5" ht="12.75">
      <c r="A37" s="286" t="s">
        <v>392</v>
      </c>
      <c r="B37" s="292">
        <f>+'1.1.sz.mell.'!E145</f>
        <v>0</v>
      </c>
      <c r="C37" s="286" t="s">
        <v>423</v>
      </c>
      <c r="D37" s="293">
        <f>+'2.1.sz.mell  '!I27+'2.2.sz.mell  '!I30</f>
        <v>0</v>
      </c>
      <c r="E37" s="292">
        <f>+B37-D37</f>
        <v>0</v>
      </c>
    </row>
    <row r="38" spans="1:5" ht="12.75">
      <c r="A38" s="286" t="s">
        <v>416</v>
      </c>
      <c r="B38" s="292">
        <f>+'1.1.sz.mell.'!E146</f>
        <v>333</v>
      </c>
      <c r="C38" s="286" t="s">
        <v>422</v>
      </c>
      <c r="D38" s="293">
        <f>+'2.1.sz.mell  '!I28+'2.2.sz.mell  '!I31</f>
        <v>333</v>
      </c>
      <c r="E38" s="292">
        <f>+B38-D38</f>
        <v>0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0"/>
  <sheetViews>
    <sheetView zoomScaleSheetLayoutView="100" workbookViewId="0" topLeftCell="A22">
      <selection activeCell="M12" sqref="M12"/>
    </sheetView>
  </sheetViews>
  <sheetFormatPr defaultColWidth="9.00390625" defaultRowHeight="12.75"/>
  <cols>
    <col min="1" max="1" width="9.50390625" style="192" customWidth="1"/>
    <col min="2" max="2" width="48.50390625" style="192" bestFit="1" customWidth="1"/>
    <col min="3" max="3" width="14.50390625" style="193" bestFit="1" customWidth="1"/>
    <col min="4" max="4" width="13.875" style="203" customWidth="1"/>
    <col min="5" max="5" width="14.50390625" style="203" customWidth="1"/>
    <col min="6" max="16384" width="9.375" style="203" customWidth="1"/>
  </cols>
  <sheetData>
    <row r="1" ht="15.75">
      <c r="B1" s="192" t="s">
        <v>518</v>
      </c>
    </row>
    <row r="2" spans="1:3" ht="15.75" customHeight="1">
      <c r="A2" s="407" t="s">
        <v>0</v>
      </c>
      <c r="B2" s="407"/>
      <c r="C2" s="407"/>
    </row>
    <row r="3" spans="1:5" ht="15.75" customHeight="1" thickBot="1">
      <c r="A3" s="420"/>
      <c r="B3" s="420"/>
      <c r="C3" s="190"/>
      <c r="E3" s="190" t="s">
        <v>124</v>
      </c>
    </row>
    <row r="4" spans="1:5" ht="37.5" customHeight="1" thickBot="1">
      <c r="A4" s="387" t="s">
        <v>46</v>
      </c>
      <c r="B4" s="388" t="s">
        <v>2</v>
      </c>
      <c r="C4" s="36" t="s">
        <v>146</v>
      </c>
      <c r="D4" s="36" t="s">
        <v>147</v>
      </c>
      <c r="E4" s="298" t="s">
        <v>148</v>
      </c>
    </row>
    <row r="5" spans="1:5" s="204" customFormat="1" ht="12" customHeight="1" thickBot="1">
      <c r="A5" s="305">
        <v>1</v>
      </c>
      <c r="B5" s="389">
        <v>2</v>
      </c>
      <c r="C5" s="390">
        <v>3</v>
      </c>
      <c r="D5" s="390">
        <v>4</v>
      </c>
      <c r="E5" s="390">
        <v>5</v>
      </c>
    </row>
    <row r="6" spans="1:5" s="205" customFormat="1" ht="12" customHeight="1" thickBot="1">
      <c r="A6" s="163" t="s">
        <v>3</v>
      </c>
      <c r="B6" s="164" t="s">
        <v>487</v>
      </c>
      <c r="C6" s="189">
        <f>+C7+C8+C9+C10+C11</f>
        <v>0</v>
      </c>
      <c r="D6" s="189">
        <f>+D7+D8+D9+D10+D11</f>
        <v>0</v>
      </c>
      <c r="E6" s="189">
        <f>+E7+E8+E9+E10+E11</f>
        <v>0</v>
      </c>
    </row>
    <row r="7" spans="1:5" s="205" customFormat="1" ht="12" customHeight="1">
      <c r="A7" s="158" t="s">
        <v>58</v>
      </c>
      <c r="B7" s="391" t="s">
        <v>488</v>
      </c>
      <c r="C7" s="302"/>
      <c r="D7" s="302"/>
      <c r="E7" s="302"/>
    </row>
    <row r="8" spans="1:5" s="205" customFormat="1" ht="12" customHeight="1">
      <c r="A8" s="157" t="s">
        <v>59</v>
      </c>
      <c r="B8" s="186" t="s">
        <v>489</v>
      </c>
      <c r="C8" s="301"/>
      <c r="D8" s="301"/>
      <c r="E8" s="301"/>
    </row>
    <row r="9" spans="1:5" s="205" customFormat="1" ht="12" customHeight="1">
      <c r="A9" s="157" t="s">
        <v>60</v>
      </c>
      <c r="B9" s="186" t="s">
        <v>490</v>
      </c>
      <c r="C9" s="301"/>
      <c r="D9" s="301"/>
      <c r="E9" s="301"/>
    </row>
    <row r="10" spans="1:5" s="205" customFormat="1" ht="22.5">
      <c r="A10" s="157" t="s">
        <v>61</v>
      </c>
      <c r="B10" s="186" t="s">
        <v>491</v>
      </c>
      <c r="C10" s="301"/>
      <c r="D10" s="301"/>
      <c r="E10" s="301"/>
    </row>
    <row r="11" spans="1:5" s="205" customFormat="1" ht="12" customHeight="1" thickBot="1">
      <c r="A11" s="157" t="s">
        <v>78</v>
      </c>
      <c r="B11" s="186" t="s">
        <v>492</v>
      </c>
      <c r="C11" s="301"/>
      <c r="D11" s="301"/>
      <c r="E11" s="301"/>
    </row>
    <row r="12" spans="1:5" s="205" customFormat="1" ht="21.75" thickBot="1">
      <c r="A12" s="163" t="s">
        <v>4</v>
      </c>
      <c r="B12" s="185" t="s">
        <v>357</v>
      </c>
      <c r="C12" s="392">
        <v>307</v>
      </c>
      <c r="D12" s="392">
        <v>339</v>
      </c>
      <c r="E12" s="392">
        <v>331</v>
      </c>
    </row>
    <row r="13" spans="1:5" s="205" customFormat="1" ht="21.75" thickBot="1">
      <c r="A13" s="163" t="s">
        <v>5</v>
      </c>
      <c r="B13" s="164" t="s">
        <v>371</v>
      </c>
      <c r="C13" s="392"/>
      <c r="D13" s="392"/>
      <c r="E13" s="392"/>
    </row>
    <row r="14" spans="1:5" s="205" customFormat="1" ht="12" customHeight="1" thickBot="1">
      <c r="A14" s="163" t="s">
        <v>94</v>
      </c>
      <c r="B14" s="185" t="s">
        <v>493</v>
      </c>
      <c r="C14" s="393"/>
      <c r="D14" s="393"/>
      <c r="E14" s="393"/>
    </row>
    <row r="15" spans="1:5" s="205" customFormat="1" ht="12" customHeight="1" thickBot="1">
      <c r="A15" s="163" t="s">
        <v>7</v>
      </c>
      <c r="B15" s="185" t="s">
        <v>373</v>
      </c>
      <c r="C15" s="392"/>
      <c r="D15" s="392"/>
      <c r="E15" s="392"/>
    </row>
    <row r="16" spans="1:5" s="205" customFormat="1" ht="12" customHeight="1" thickBot="1">
      <c r="A16" s="163" t="s">
        <v>8</v>
      </c>
      <c r="B16" s="185" t="s">
        <v>359</v>
      </c>
      <c r="C16" s="392"/>
      <c r="D16" s="392"/>
      <c r="E16" s="392"/>
    </row>
    <row r="17" spans="1:5" s="205" customFormat="1" ht="12" customHeight="1" thickBot="1">
      <c r="A17" s="163" t="s">
        <v>101</v>
      </c>
      <c r="B17" s="185" t="s">
        <v>427</v>
      </c>
      <c r="C17" s="392"/>
      <c r="D17" s="392"/>
      <c r="E17" s="392"/>
    </row>
    <row r="18" spans="1:5" s="205" customFormat="1" ht="12" customHeight="1" thickBot="1">
      <c r="A18" s="163" t="s">
        <v>10</v>
      </c>
      <c r="B18" s="164" t="s">
        <v>494</v>
      </c>
      <c r="C18" s="304">
        <f>+C6+C12+C13+C14+C15+C16+C17</f>
        <v>307</v>
      </c>
      <c r="D18" s="304">
        <f>+D6+D12+D13+D14+D15+D16+D17</f>
        <v>339</v>
      </c>
      <c r="E18" s="304">
        <f>+E6+E12+E13+E14+E15+E16+E17</f>
        <v>331</v>
      </c>
    </row>
    <row r="19" spans="1:5" s="205" customFormat="1" ht="12" customHeight="1" thickBot="1">
      <c r="A19" s="163" t="s">
        <v>11</v>
      </c>
      <c r="B19" s="185" t="s">
        <v>495</v>
      </c>
      <c r="C19" s="189">
        <f>SUM(C20:C24)</f>
        <v>2</v>
      </c>
      <c r="D19" s="189">
        <f>SUM(D20:D24)</f>
        <v>2</v>
      </c>
      <c r="E19" s="189">
        <f>SUM(E20:E24)</f>
        <v>2</v>
      </c>
    </row>
    <row r="20" spans="1:5" s="205" customFormat="1" ht="12" customHeight="1">
      <c r="A20" s="157" t="s">
        <v>428</v>
      </c>
      <c r="B20" s="186" t="s">
        <v>496</v>
      </c>
      <c r="C20" s="394"/>
      <c r="D20" s="394"/>
      <c r="E20" s="394"/>
    </row>
    <row r="21" spans="1:5" s="205" customFormat="1" ht="12" customHeight="1">
      <c r="A21" s="157" t="s">
        <v>429</v>
      </c>
      <c r="B21" s="186" t="s">
        <v>497</v>
      </c>
      <c r="C21" s="394"/>
      <c r="D21" s="394"/>
      <c r="E21" s="394"/>
    </row>
    <row r="22" spans="1:5" s="205" customFormat="1" ht="12" customHeight="1">
      <c r="A22" s="157" t="s">
        <v>430</v>
      </c>
      <c r="B22" s="186" t="s">
        <v>498</v>
      </c>
      <c r="C22" s="394">
        <v>2</v>
      </c>
      <c r="D22" s="394">
        <v>2</v>
      </c>
      <c r="E22" s="394">
        <v>2</v>
      </c>
    </row>
    <row r="23" spans="1:5" s="205" customFormat="1" ht="12" customHeight="1">
      <c r="A23" s="157" t="s">
        <v>499</v>
      </c>
      <c r="B23" s="186" t="s">
        <v>500</v>
      </c>
      <c r="C23" s="394"/>
      <c r="D23" s="394"/>
      <c r="E23" s="394"/>
    </row>
    <row r="24" spans="1:5" s="205" customFormat="1" ht="12" customHeight="1" thickBot="1">
      <c r="A24" s="157" t="s">
        <v>501</v>
      </c>
      <c r="B24" s="186" t="s">
        <v>285</v>
      </c>
      <c r="C24" s="394"/>
      <c r="D24" s="394"/>
      <c r="E24" s="394"/>
    </row>
    <row r="25" spans="1:5" s="205" customFormat="1" ht="21.75" thickBot="1">
      <c r="A25" s="163" t="s">
        <v>12</v>
      </c>
      <c r="B25" s="185" t="s">
        <v>297</v>
      </c>
      <c r="C25" s="392"/>
      <c r="D25" s="392"/>
      <c r="E25" s="392"/>
    </row>
    <row r="26" spans="1:5" s="205" customFormat="1" ht="15.75" customHeight="1" thickBot="1">
      <c r="A26" s="163" t="s">
        <v>13</v>
      </c>
      <c r="B26" s="306" t="s">
        <v>502</v>
      </c>
      <c r="C26" s="304">
        <f>+C19+C25</f>
        <v>2</v>
      </c>
      <c r="D26" s="304">
        <f>+D19+D25</f>
        <v>2</v>
      </c>
      <c r="E26" s="304">
        <f>+E19+E25</f>
        <v>2</v>
      </c>
    </row>
    <row r="27" spans="1:5" s="205" customFormat="1" ht="22.5" thickBot="1">
      <c r="A27" s="163" t="s">
        <v>14</v>
      </c>
      <c r="B27" s="307" t="s">
        <v>503</v>
      </c>
      <c r="C27" s="304">
        <f>+C18+C26</f>
        <v>309</v>
      </c>
      <c r="D27" s="304">
        <f>+D18+D26</f>
        <v>341</v>
      </c>
      <c r="E27" s="304">
        <f>+E18+E26</f>
        <v>333</v>
      </c>
    </row>
    <row r="28" spans="1:3" s="205" customFormat="1" ht="27" customHeight="1">
      <c r="A28" s="395"/>
      <c r="B28" s="396"/>
      <c r="C28" s="397"/>
    </row>
    <row r="29" spans="1:3" ht="16.5" customHeight="1">
      <c r="A29" s="407" t="s">
        <v>31</v>
      </c>
      <c r="B29" s="407"/>
      <c r="C29" s="407"/>
    </row>
    <row r="30" spans="1:3" s="211" customFormat="1" ht="16.5" customHeight="1" thickBot="1">
      <c r="A30" s="421" t="s">
        <v>83</v>
      </c>
      <c r="B30" s="421"/>
      <c r="C30" s="172" t="s">
        <v>124</v>
      </c>
    </row>
    <row r="31" spans="1:5" ht="37.5" customHeight="1" thickBot="1">
      <c r="A31" s="387" t="s">
        <v>46</v>
      </c>
      <c r="B31" s="388" t="s">
        <v>504</v>
      </c>
      <c r="C31" s="36" t="s">
        <v>146</v>
      </c>
      <c r="D31" s="36" t="s">
        <v>147</v>
      </c>
      <c r="E31" s="298" t="s">
        <v>148</v>
      </c>
    </row>
    <row r="32" spans="1:5" s="204" customFormat="1" ht="12" customHeight="1" thickBot="1">
      <c r="A32" s="168">
        <v>1</v>
      </c>
      <c r="B32" s="169">
        <v>2</v>
      </c>
      <c r="C32" s="170">
        <v>3</v>
      </c>
      <c r="D32" s="170">
        <v>4</v>
      </c>
      <c r="E32" s="170">
        <v>5</v>
      </c>
    </row>
    <row r="33" spans="1:5" ht="12" customHeight="1" thickBot="1">
      <c r="A33" s="165" t="s">
        <v>3</v>
      </c>
      <c r="B33" s="167" t="s">
        <v>308</v>
      </c>
      <c r="C33" s="299">
        <f>SUM(C34:C38)</f>
        <v>309</v>
      </c>
      <c r="D33" s="299">
        <f>SUM(D34:D38)</f>
        <v>341</v>
      </c>
      <c r="E33" s="299">
        <f>SUM(E34:E38)</f>
        <v>333</v>
      </c>
    </row>
    <row r="34" spans="1:5" ht="12" customHeight="1">
      <c r="A34" s="160" t="s">
        <v>58</v>
      </c>
      <c r="B34" s="153" t="s">
        <v>32</v>
      </c>
      <c r="C34" s="300"/>
      <c r="D34" s="300"/>
      <c r="E34" s="300"/>
    </row>
    <row r="35" spans="1:5" ht="22.5">
      <c r="A35" s="157" t="s">
        <v>59</v>
      </c>
      <c r="B35" s="151" t="s">
        <v>104</v>
      </c>
      <c r="C35" s="301"/>
      <c r="D35" s="301"/>
      <c r="E35" s="301"/>
    </row>
    <row r="36" spans="1:5" ht="12" customHeight="1">
      <c r="A36" s="157" t="s">
        <v>60</v>
      </c>
      <c r="B36" s="151" t="s">
        <v>77</v>
      </c>
      <c r="C36" s="303">
        <v>15</v>
      </c>
      <c r="D36" s="303">
        <v>15</v>
      </c>
      <c r="E36" s="303">
        <v>10</v>
      </c>
    </row>
    <row r="37" spans="1:5" ht="12" customHeight="1">
      <c r="A37" s="157" t="s">
        <v>61</v>
      </c>
      <c r="B37" s="154" t="s">
        <v>105</v>
      </c>
      <c r="C37" s="303"/>
      <c r="D37" s="303"/>
      <c r="E37" s="303"/>
    </row>
    <row r="38" spans="1:5" ht="12" customHeight="1" thickBot="1">
      <c r="A38" s="157" t="s">
        <v>69</v>
      </c>
      <c r="B38" s="162" t="s">
        <v>106</v>
      </c>
      <c r="C38" s="303">
        <v>294</v>
      </c>
      <c r="D38" s="303">
        <v>326</v>
      </c>
      <c r="E38" s="303">
        <v>323</v>
      </c>
    </row>
    <row r="39" spans="1:5" ht="12" customHeight="1" thickBot="1">
      <c r="A39" s="163" t="s">
        <v>4</v>
      </c>
      <c r="B39" s="166" t="s">
        <v>505</v>
      </c>
      <c r="C39" s="189">
        <f>+C40+C41+C42</f>
        <v>0</v>
      </c>
      <c r="D39" s="189">
        <f>+D40+D41+D42</f>
        <v>0</v>
      </c>
      <c r="E39" s="189">
        <f>+E40+E41+E42</f>
        <v>0</v>
      </c>
    </row>
    <row r="40" spans="1:5" ht="12" customHeight="1">
      <c r="A40" s="158" t="s">
        <v>64</v>
      </c>
      <c r="B40" s="151" t="s">
        <v>123</v>
      </c>
      <c r="C40" s="302"/>
      <c r="D40" s="302"/>
      <c r="E40" s="302"/>
    </row>
    <row r="41" spans="1:5" ht="12" customHeight="1">
      <c r="A41" s="158" t="s">
        <v>65</v>
      </c>
      <c r="B41" s="155" t="s">
        <v>108</v>
      </c>
      <c r="C41" s="301"/>
      <c r="D41" s="301"/>
      <c r="E41" s="301"/>
    </row>
    <row r="42" spans="1:5" ht="12" customHeight="1" thickBot="1">
      <c r="A42" s="158" t="s">
        <v>66</v>
      </c>
      <c r="B42" s="187" t="s">
        <v>126</v>
      </c>
      <c r="C42" s="179"/>
      <c r="D42" s="179"/>
      <c r="E42" s="179"/>
    </row>
    <row r="43" spans="1:5" ht="12" customHeight="1" thickBot="1">
      <c r="A43" s="163" t="s">
        <v>5</v>
      </c>
      <c r="B43" s="171" t="s">
        <v>331</v>
      </c>
      <c r="C43" s="189">
        <f>+C44+C45</f>
        <v>0</v>
      </c>
      <c r="D43" s="189">
        <f>+D44+D45</f>
        <v>0</v>
      </c>
      <c r="E43" s="189">
        <f>+E44+E45</f>
        <v>0</v>
      </c>
    </row>
    <row r="44" spans="1:5" ht="12" customHeight="1">
      <c r="A44" s="158" t="s">
        <v>47</v>
      </c>
      <c r="B44" s="152" t="s">
        <v>38</v>
      </c>
      <c r="C44" s="302"/>
      <c r="D44" s="302"/>
      <c r="E44" s="302"/>
    </row>
    <row r="45" spans="1:5" ht="12" customHeight="1" thickBot="1">
      <c r="A45" s="159" t="s">
        <v>48</v>
      </c>
      <c r="B45" s="155" t="s">
        <v>39</v>
      </c>
      <c r="C45" s="303"/>
      <c r="D45" s="303"/>
      <c r="E45" s="303"/>
    </row>
    <row r="46" spans="1:5" ht="12" customHeight="1" thickBot="1">
      <c r="A46" s="163" t="s">
        <v>6</v>
      </c>
      <c r="B46" s="171" t="s">
        <v>332</v>
      </c>
      <c r="C46" s="189">
        <f>+C33+C39+C43</f>
        <v>309</v>
      </c>
      <c r="D46" s="189">
        <f>+D33+D39+D43</f>
        <v>341</v>
      </c>
      <c r="E46" s="189">
        <f>+E33+E39+E43</f>
        <v>333</v>
      </c>
    </row>
    <row r="47" spans="1:5" ht="12" customHeight="1" thickBot="1">
      <c r="A47" s="163" t="s">
        <v>7</v>
      </c>
      <c r="B47" s="171" t="s">
        <v>506</v>
      </c>
      <c r="C47" s="189">
        <f>+C48+C49</f>
        <v>0</v>
      </c>
      <c r="D47" s="189">
        <f>+D48+D49</f>
        <v>0</v>
      </c>
      <c r="E47" s="189">
        <f>+E48+E49</f>
        <v>0</v>
      </c>
    </row>
    <row r="48" spans="1:5" ht="12" customHeight="1">
      <c r="A48" s="158" t="s">
        <v>51</v>
      </c>
      <c r="B48" s="152" t="s">
        <v>507</v>
      </c>
      <c r="C48" s="179"/>
      <c r="D48" s="179"/>
      <c r="E48" s="179"/>
    </row>
    <row r="49" spans="1:5" ht="12" customHeight="1" thickBot="1">
      <c r="A49" s="156" t="s">
        <v>52</v>
      </c>
      <c r="B49" s="150" t="s">
        <v>508</v>
      </c>
      <c r="C49" s="181"/>
      <c r="D49" s="181"/>
      <c r="E49" s="181"/>
    </row>
    <row r="50" spans="1:5" s="205" customFormat="1" ht="12.75" customHeight="1" thickBot="1">
      <c r="A50" s="163" t="s">
        <v>8</v>
      </c>
      <c r="B50" s="141" t="s">
        <v>509</v>
      </c>
      <c r="C50" s="189">
        <f>+C46+C47</f>
        <v>309</v>
      </c>
      <c r="D50" s="189">
        <f>+D46+D47</f>
        <v>341</v>
      </c>
      <c r="E50" s="189">
        <f>+E46+E47</f>
        <v>333</v>
      </c>
    </row>
    <row r="51" ht="7.5" customHeight="1"/>
  </sheetData>
  <sheetProtection formatCells="0"/>
  <mergeCells count="4">
    <mergeCell ref="A2:C2"/>
    <mergeCell ref="A3:B3"/>
    <mergeCell ref="A29:C29"/>
    <mergeCell ref="A30:B30"/>
  </mergeCells>
  <printOptions horizontalCentered="1"/>
  <pageMargins left="0.7874015748031497" right="0.7874015748031497" top="0.984251968503937" bottom="0.984251968503937" header="0.7874015748031497" footer="0.7874015748031497"/>
  <pageSetup fitToHeight="2" fitToWidth="1" horizontalDpi="600" verticalDpi="600" orientation="portrait" paperSize="9" scale="94" r:id="rId1"/>
  <headerFooter alignWithMargins="0">
    <oddFooter>&amp;C&amp;P</oddFooter>
  </headerFooter>
  <rowBreaks count="1" manualBreakCount="1">
    <brk id="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SheetLayoutView="145" workbookViewId="0" topLeftCell="A1">
      <selection activeCell="G19" sqref="G19"/>
    </sheetView>
  </sheetViews>
  <sheetFormatPr defaultColWidth="9.00390625" defaultRowHeight="12.75"/>
  <cols>
    <col min="1" max="1" width="7.00390625" style="127" customWidth="1"/>
    <col min="2" max="2" width="32.00390625" style="22" customWidth="1"/>
    <col min="3" max="3" width="12.50390625" style="22" customWidth="1"/>
    <col min="4" max="6" width="11.875" style="22" customWidth="1"/>
    <col min="7" max="7" width="12.875" style="22" customWidth="1"/>
    <col min="8" max="16384" width="9.375" style="22" customWidth="1"/>
  </cols>
  <sheetData>
    <row r="1" ht="14.25" thickBot="1">
      <c r="G1" s="29" t="s">
        <v>43</v>
      </c>
    </row>
    <row r="2" spans="1:7" ht="17.25" customHeight="1" thickBot="1">
      <c r="A2" s="422" t="s">
        <v>1</v>
      </c>
      <c r="B2" s="424" t="s">
        <v>186</v>
      </c>
      <c r="C2" s="424" t="s">
        <v>447</v>
      </c>
      <c r="D2" s="424" t="s">
        <v>455</v>
      </c>
      <c r="E2" s="426" t="s">
        <v>448</v>
      </c>
      <c r="F2" s="426"/>
      <c r="G2" s="427"/>
    </row>
    <row r="3" spans="1:7" s="128" customFormat="1" ht="57.75" customHeight="1" thickBot="1">
      <c r="A3" s="423"/>
      <c r="B3" s="425"/>
      <c r="C3" s="425"/>
      <c r="D3" s="425"/>
      <c r="E3" s="20" t="s">
        <v>449</v>
      </c>
      <c r="F3" s="20" t="s">
        <v>450</v>
      </c>
      <c r="G3" s="331" t="s">
        <v>451</v>
      </c>
    </row>
    <row r="4" spans="1:7" s="129" customFormat="1" ht="15" customHeight="1" thickBot="1">
      <c r="A4" s="296" t="s">
        <v>302</v>
      </c>
      <c r="B4" s="297" t="s">
        <v>303</v>
      </c>
      <c r="C4" s="297" t="s">
        <v>304</v>
      </c>
      <c r="D4" s="297" t="s">
        <v>305</v>
      </c>
      <c r="E4" s="297" t="s">
        <v>456</v>
      </c>
      <c r="F4" s="297" t="s">
        <v>380</v>
      </c>
      <c r="G4" s="310" t="s">
        <v>381</v>
      </c>
    </row>
    <row r="5" spans="1:7" ht="15" customHeight="1">
      <c r="A5" s="130" t="s">
        <v>3</v>
      </c>
      <c r="B5" s="131" t="s">
        <v>517</v>
      </c>
      <c r="C5" s="132"/>
      <c r="D5" s="132"/>
      <c r="E5" s="133">
        <f aca="true" t="shared" si="0" ref="E5:E10">C5+D5</f>
        <v>0</v>
      </c>
      <c r="F5" s="132"/>
      <c r="G5" s="134"/>
    </row>
    <row r="6" spans="1:7" ht="15" customHeight="1">
      <c r="A6" s="135"/>
      <c r="B6" s="136"/>
      <c r="C6" s="1"/>
      <c r="D6" s="1"/>
      <c r="E6" s="133">
        <f t="shared" si="0"/>
        <v>0</v>
      </c>
      <c r="F6" s="1"/>
      <c r="G6" s="109"/>
    </row>
    <row r="7" spans="1:7" ht="15" customHeight="1">
      <c r="A7" s="135"/>
      <c r="B7" s="136"/>
      <c r="C7" s="1"/>
      <c r="D7" s="1"/>
      <c r="E7" s="133">
        <f t="shared" si="0"/>
        <v>0</v>
      </c>
      <c r="F7" s="1"/>
      <c r="G7" s="109"/>
    </row>
    <row r="8" spans="1:7" ht="15" customHeight="1">
      <c r="A8" s="135"/>
      <c r="B8" s="136"/>
      <c r="C8" s="1"/>
      <c r="D8" s="1"/>
      <c r="E8" s="133">
        <f t="shared" si="0"/>
        <v>0</v>
      </c>
      <c r="F8" s="1"/>
      <c r="G8" s="109"/>
    </row>
    <row r="9" spans="1:7" ht="15" customHeight="1">
      <c r="A9" s="135"/>
      <c r="B9" s="136"/>
      <c r="C9" s="1"/>
      <c r="D9" s="1"/>
      <c r="E9" s="133">
        <f t="shared" si="0"/>
        <v>0</v>
      </c>
      <c r="F9" s="1"/>
      <c r="G9" s="109"/>
    </row>
    <row r="10" spans="1:7" ht="15" customHeight="1" thickBot="1">
      <c r="A10" s="135"/>
      <c r="B10" s="137"/>
      <c r="C10" s="2"/>
      <c r="D10" s="2"/>
      <c r="E10" s="133">
        <f t="shared" si="0"/>
        <v>0</v>
      </c>
      <c r="F10" s="2"/>
      <c r="G10" s="138"/>
    </row>
    <row r="11" spans="1:7" ht="15" customHeight="1" thickBot="1">
      <c r="A11" s="428" t="s">
        <v>34</v>
      </c>
      <c r="B11" s="429"/>
      <c r="C11" s="9">
        <f>SUM(C5:C10)</f>
        <v>0</v>
      </c>
      <c r="D11" s="9">
        <f>SUM(D5:D10)</f>
        <v>0</v>
      </c>
      <c r="E11" s="9">
        <f>SUM(E5:E10)</f>
        <v>0</v>
      </c>
      <c r="F11" s="9">
        <f>SUM(F5:F10)</f>
        <v>0</v>
      </c>
      <c r="G11" s="10">
        <f>SUM(G5:G10)</f>
        <v>0</v>
      </c>
    </row>
  </sheetData>
  <sheetProtection formatCells="0"/>
  <mergeCells count="6">
    <mergeCell ref="A2:A3"/>
    <mergeCell ref="B2:B3"/>
    <mergeCell ref="C2:C3"/>
    <mergeCell ref="D2:D3"/>
    <mergeCell ref="E2:G2"/>
    <mergeCell ref="A11:B1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5"/>
  <sheetViews>
    <sheetView zoomScale="120" zoomScaleNormal="120" zoomScaleSheetLayoutView="100" workbookViewId="0" topLeftCell="A76">
      <selection activeCell="I11" sqref="I11"/>
    </sheetView>
  </sheetViews>
  <sheetFormatPr defaultColWidth="9.00390625" defaultRowHeight="12.75"/>
  <cols>
    <col min="1" max="1" width="9.00390625" style="192" customWidth="1"/>
    <col min="2" max="2" width="64.875" style="192" customWidth="1"/>
    <col min="3" max="3" width="17.375" style="192" customWidth="1"/>
    <col min="4" max="5" width="17.375" style="193" customWidth="1"/>
    <col min="6" max="16384" width="9.375" style="203" customWidth="1"/>
  </cols>
  <sheetData>
    <row r="1" spans="1:5" ht="15.75" customHeight="1">
      <c r="A1" s="407" t="s">
        <v>0</v>
      </c>
      <c r="B1" s="407"/>
      <c r="C1" s="407"/>
      <c r="D1" s="407"/>
      <c r="E1" s="407"/>
    </row>
    <row r="2" spans="1:5" ht="15.75" customHeight="1" thickBot="1">
      <c r="A2" s="31" t="s">
        <v>82</v>
      </c>
      <c r="B2" s="31"/>
      <c r="C2" s="31"/>
      <c r="D2" s="190"/>
      <c r="E2" s="190" t="s">
        <v>124</v>
      </c>
    </row>
    <row r="3" spans="1:5" ht="15.75" customHeight="1">
      <c r="A3" s="408" t="s">
        <v>46</v>
      </c>
      <c r="B3" s="410" t="s">
        <v>2</v>
      </c>
      <c r="C3" s="430" t="s">
        <v>557</v>
      </c>
      <c r="D3" s="412" t="s">
        <v>558</v>
      </c>
      <c r="E3" s="413"/>
    </row>
    <row r="4" spans="1:5" ht="37.5" customHeight="1" thickBot="1">
      <c r="A4" s="409"/>
      <c r="B4" s="411"/>
      <c r="C4" s="431"/>
      <c r="D4" s="33" t="s">
        <v>147</v>
      </c>
      <c r="E4" s="34" t="s">
        <v>148</v>
      </c>
    </row>
    <row r="5" spans="1:5" s="204" customFormat="1" ht="12" customHeight="1" thickBot="1">
      <c r="A5" s="168" t="s">
        <v>302</v>
      </c>
      <c r="B5" s="169" t="s">
        <v>303</v>
      </c>
      <c r="C5" s="169" t="s">
        <v>304</v>
      </c>
      <c r="D5" s="169" t="s">
        <v>306</v>
      </c>
      <c r="E5" s="170" t="s">
        <v>380</v>
      </c>
    </row>
    <row r="6" spans="1:5" s="205" customFormat="1" ht="12" customHeight="1" thickBot="1">
      <c r="A6" s="163" t="s">
        <v>3</v>
      </c>
      <c r="B6" s="316" t="s">
        <v>486</v>
      </c>
      <c r="C6" s="178">
        <f>+C7+C8+C9+C10+C11+C12</f>
        <v>0</v>
      </c>
      <c r="D6" s="195">
        <f>+D7+D8+D9+D10+D11+D12</f>
        <v>0</v>
      </c>
      <c r="E6" s="178">
        <f>+E7+E8+E9+E10+E11+E12</f>
        <v>0</v>
      </c>
    </row>
    <row r="7" spans="1:5" s="205" customFormat="1" ht="12" customHeight="1">
      <c r="A7" s="158" t="s">
        <v>58</v>
      </c>
      <c r="B7" s="317" t="s">
        <v>188</v>
      </c>
      <c r="C7" s="180"/>
      <c r="D7" s="197"/>
      <c r="E7" s="180"/>
    </row>
    <row r="8" spans="1:5" s="205" customFormat="1" ht="12" customHeight="1">
      <c r="A8" s="157" t="s">
        <v>59</v>
      </c>
      <c r="B8" s="318" t="s">
        <v>189</v>
      </c>
      <c r="C8" s="179"/>
      <c r="D8" s="196"/>
      <c r="E8" s="179"/>
    </row>
    <row r="9" spans="1:5" s="205" customFormat="1" ht="12" customHeight="1">
      <c r="A9" s="157" t="s">
        <v>60</v>
      </c>
      <c r="B9" s="318" t="s">
        <v>190</v>
      </c>
      <c r="C9" s="179"/>
      <c r="D9" s="196"/>
      <c r="E9" s="179"/>
    </row>
    <row r="10" spans="1:5" s="205" customFormat="1" ht="12" customHeight="1">
      <c r="A10" s="157" t="s">
        <v>61</v>
      </c>
      <c r="B10" s="318" t="s">
        <v>191</v>
      </c>
      <c r="C10" s="179"/>
      <c r="D10" s="196"/>
      <c r="E10" s="179"/>
    </row>
    <row r="11" spans="1:5" s="205" customFormat="1" ht="12" customHeight="1">
      <c r="A11" s="157" t="s">
        <v>78</v>
      </c>
      <c r="B11" s="318" t="s">
        <v>192</v>
      </c>
      <c r="C11" s="179"/>
      <c r="D11" s="196"/>
      <c r="E11" s="179"/>
    </row>
    <row r="12" spans="1:5" s="205" customFormat="1" ht="12" customHeight="1" thickBot="1">
      <c r="A12" s="159" t="s">
        <v>62</v>
      </c>
      <c r="B12" s="319" t="s">
        <v>193</v>
      </c>
      <c r="C12" s="181"/>
      <c r="D12" s="198"/>
      <c r="E12" s="181"/>
    </row>
    <row r="13" spans="1:5" s="205" customFormat="1" ht="12" customHeight="1" thickBot="1">
      <c r="A13" s="163" t="s">
        <v>4</v>
      </c>
      <c r="B13" s="320" t="s">
        <v>194</v>
      </c>
      <c r="C13" s="178">
        <v>626</v>
      </c>
      <c r="D13" s="195">
        <v>339</v>
      </c>
      <c r="E13" s="178">
        <v>331</v>
      </c>
    </row>
    <row r="14" spans="1:5" s="205" customFormat="1" ht="12" customHeight="1">
      <c r="A14" s="158" t="s">
        <v>64</v>
      </c>
      <c r="B14" s="317" t="s">
        <v>195</v>
      </c>
      <c r="C14" s="180"/>
      <c r="D14" s="197"/>
      <c r="E14" s="180"/>
    </row>
    <row r="15" spans="1:5" s="205" customFormat="1" ht="12" customHeight="1">
      <c r="A15" s="157" t="s">
        <v>65</v>
      </c>
      <c r="B15" s="318" t="s">
        <v>196</v>
      </c>
      <c r="C15" s="179"/>
      <c r="D15" s="196"/>
      <c r="E15" s="179"/>
    </row>
    <row r="16" spans="1:5" s="205" customFormat="1" ht="12" customHeight="1">
      <c r="A16" s="157" t="s">
        <v>66</v>
      </c>
      <c r="B16" s="318" t="s">
        <v>197</v>
      </c>
      <c r="C16" s="179"/>
      <c r="D16" s="196"/>
      <c r="E16" s="179"/>
    </row>
    <row r="17" spans="1:5" s="205" customFormat="1" ht="12" customHeight="1">
      <c r="A17" s="157" t="s">
        <v>67</v>
      </c>
      <c r="B17" s="318" t="s">
        <v>198</v>
      </c>
      <c r="C17" s="179"/>
      <c r="D17" s="196"/>
      <c r="E17" s="179"/>
    </row>
    <row r="18" spans="1:5" s="205" customFormat="1" ht="12" customHeight="1">
      <c r="A18" s="157" t="s">
        <v>68</v>
      </c>
      <c r="B18" s="318" t="s">
        <v>199</v>
      </c>
      <c r="C18" s="179">
        <v>626</v>
      </c>
      <c r="D18" s="196">
        <v>339</v>
      </c>
      <c r="E18" s="179">
        <v>331</v>
      </c>
    </row>
    <row r="19" spans="1:5" s="205" customFormat="1" ht="12" customHeight="1" thickBot="1">
      <c r="A19" s="159" t="s">
        <v>74</v>
      </c>
      <c r="B19" s="319" t="s">
        <v>200</v>
      </c>
      <c r="C19" s="181"/>
      <c r="D19" s="198"/>
      <c r="E19" s="181"/>
    </row>
    <row r="20" spans="1:5" s="205" customFormat="1" ht="12" customHeight="1" thickBot="1">
      <c r="A20" s="163" t="s">
        <v>5</v>
      </c>
      <c r="B20" s="316" t="s">
        <v>201</v>
      </c>
      <c r="C20" s="178">
        <f>+C21+C22+C23+C24+C25</f>
        <v>0</v>
      </c>
      <c r="D20" s="195">
        <f>+D21+D22+D23+D24+D25</f>
        <v>0</v>
      </c>
      <c r="E20" s="178">
        <f>+E21+E22+E23+E24+E25</f>
        <v>0</v>
      </c>
    </row>
    <row r="21" spans="1:5" s="205" customFormat="1" ht="12" customHeight="1">
      <c r="A21" s="158" t="s">
        <v>47</v>
      </c>
      <c r="B21" s="317" t="s">
        <v>202</v>
      </c>
      <c r="C21" s="180"/>
      <c r="D21" s="197"/>
      <c r="E21" s="180"/>
    </row>
    <row r="22" spans="1:5" s="205" customFormat="1" ht="12" customHeight="1">
      <c r="A22" s="157" t="s">
        <v>48</v>
      </c>
      <c r="B22" s="318" t="s">
        <v>203</v>
      </c>
      <c r="C22" s="179"/>
      <c r="D22" s="196"/>
      <c r="E22" s="179"/>
    </row>
    <row r="23" spans="1:5" s="205" customFormat="1" ht="12" customHeight="1">
      <c r="A23" s="157" t="s">
        <v>49</v>
      </c>
      <c r="B23" s="318" t="s">
        <v>204</v>
      </c>
      <c r="C23" s="179"/>
      <c r="D23" s="196"/>
      <c r="E23" s="179"/>
    </row>
    <row r="24" spans="1:5" s="205" customFormat="1" ht="12" customHeight="1">
      <c r="A24" s="157" t="s">
        <v>50</v>
      </c>
      <c r="B24" s="318" t="s">
        <v>205</v>
      </c>
      <c r="C24" s="179"/>
      <c r="D24" s="196"/>
      <c r="E24" s="179"/>
    </row>
    <row r="25" spans="1:5" s="205" customFormat="1" ht="12" customHeight="1">
      <c r="A25" s="157" t="s">
        <v>92</v>
      </c>
      <c r="B25" s="318" t="s">
        <v>206</v>
      </c>
      <c r="C25" s="179"/>
      <c r="D25" s="196"/>
      <c r="E25" s="179"/>
    </row>
    <row r="26" spans="1:5" s="205" customFormat="1" ht="12" customHeight="1" thickBot="1">
      <c r="A26" s="159" t="s">
        <v>93</v>
      </c>
      <c r="B26" s="319" t="s">
        <v>207</v>
      </c>
      <c r="C26" s="181"/>
      <c r="D26" s="198"/>
      <c r="E26" s="181"/>
    </row>
    <row r="27" spans="1:5" s="205" customFormat="1" ht="12" customHeight="1" thickBot="1">
      <c r="A27" s="163" t="s">
        <v>94</v>
      </c>
      <c r="B27" s="316" t="s">
        <v>208</v>
      </c>
      <c r="C27" s="214">
        <f>+C28+C31+C32+C33</f>
        <v>0</v>
      </c>
      <c r="D27" s="201">
        <f>+D28+D31+D32+D33</f>
        <v>0</v>
      </c>
      <c r="E27" s="214">
        <f>+E28+E31+E32+E33</f>
        <v>0</v>
      </c>
    </row>
    <row r="28" spans="1:5" s="205" customFormat="1" ht="12" customHeight="1">
      <c r="A28" s="158" t="s">
        <v>209</v>
      </c>
      <c r="B28" s="317" t="s">
        <v>210</v>
      </c>
      <c r="C28" s="215">
        <f>+C29+C30</f>
        <v>0</v>
      </c>
      <c r="D28" s="216">
        <f>+D29+D30</f>
        <v>0</v>
      </c>
      <c r="E28" s="215">
        <f>+E29+E30</f>
        <v>0</v>
      </c>
    </row>
    <row r="29" spans="1:5" s="205" customFormat="1" ht="12" customHeight="1">
      <c r="A29" s="157" t="s">
        <v>211</v>
      </c>
      <c r="B29" s="318" t="s">
        <v>212</v>
      </c>
      <c r="C29" s="179"/>
      <c r="D29" s="196"/>
      <c r="E29" s="179"/>
    </row>
    <row r="30" spans="1:5" s="205" customFormat="1" ht="12" customHeight="1">
      <c r="A30" s="157" t="s">
        <v>213</v>
      </c>
      <c r="B30" s="318" t="s">
        <v>214</v>
      </c>
      <c r="C30" s="179"/>
      <c r="D30" s="196"/>
      <c r="E30" s="179"/>
    </row>
    <row r="31" spans="1:5" s="205" customFormat="1" ht="12" customHeight="1">
      <c r="A31" s="157" t="s">
        <v>215</v>
      </c>
      <c r="B31" s="318" t="s">
        <v>216</v>
      </c>
      <c r="C31" s="179"/>
      <c r="D31" s="196"/>
      <c r="E31" s="179"/>
    </row>
    <row r="32" spans="1:5" s="205" customFormat="1" ht="12" customHeight="1">
      <c r="A32" s="157" t="s">
        <v>217</v>
      </c>
      <c r="B32" s="318" t="s">
        <v>218</v>
      </c>
      <c r="C32" s="179"/>
      <c r="D32" s="196"/>
      <c r="E32" s="179"/>
    </row>
    <row r="33" spans="1:5" s="205" customFormat="1" ht="12" customHeight="1" thickBot="1">
      <c r="A33" s="159" t="s">
        <v>219</v>
      </c>
      <c r="B33" s="319" t="s">
        <v>220</v>
      </c>
      <c r="C33" s="181"/>
      <c r="D33" s="198"/>
      <c r="E33" s="181"/>
    </row>
    <row r="34" spans="1:5" s="205" customFormat="1" ht="12" customHeight="1" thickBot="1">
      <c r="A34" s="163" t="s">
        <v>7</v>
      </c>
      <c r="B34" s="316" t="s">
        <v>221</v>
      </c>
      <c r="C34" s="178">
        <f>SUM(C35:C44)</f>
        <v>0</v>
      </c>
      <c r="D34" s="195">
        <f>SUM(D35:D44)</f>
        <v>0</v>
      </c>
      <c r="E34" s="178">
        <f>SUM(E35:E44)</f>
        <v>0</v>
      </c>
    </row>
    <row r="35" spans="1:5" s="205" customFormat="1" ht="12" customHeight="1">
      <c r="A35" s="158" t="s">
        <v>51</v>
      </c>
      <c r="B35" s="317" t="s">
        <v>222</v>
      </c>
      <c r="C35" s="180"/>
      <c r="D35" s="197"/>
      <c r="E35" s="180"/>
    </row>
    <row r="36" spans="1:5" s="205" customFormat="1" ht="12" customHeight="1">
      <c r="A36" s="157" t="s">
        <v>52</v>
      </c>
      <c r="B36" s="318" t="s">
        <v>223</v>
      </c>
      <c r="C36" s="179"/>
      <c r="D36" s="196"/>
      <c r="E36" s="179"/>
    </row>
    <row r="37" spans="1:5" s="205" customFormat="1" ht="12" customHeight="1">
      <c r="A37" s="157" t="s">
        <v>53</v>
      </c>
      <c r="B37" s="318" t="s">
        <v>224</v>
      </c>
      <c r="C37" s="179"/>
      <c r="D37" s="196"/>
      <c r="E37" s="179"/>
    </row>
    <row r="38" spans="1:5" s="205" customFormat="1" ht="12" customHeight="1">
      <c r="A38" s="157" t="s">
        <v>96</v>
      </c>
      <c r="B38" s="318" t="s">
        <v>225</v>
      </c>
      <c r="C38" s="179"/>
      <c r="D38" s="196"/>
      <c r="E38" s="179"/>
    </row>
    <row r="39" spans="1:5" s="205" customFormat="1" ht="12" customHeight="1">
      <c r="A39" s="157" t="s">
        <v>97</v>
      </c>
      <c r="B39" s="318" t="s">
        <v>226</v>
      </c>
      <c r="C39" s="179"/>
      <c r="D39" s="196"/>
      <c r="E39" s="179"/>
    </row>
    <row r="40" spans="1:5" s="205" customFormat="1" ht="12" customHeight="1">
      <c r="A40" s="157" t="s">
        <v>98</v>
      </c>
      <c r="B40" s="318" t="s">
        <v>227</v>
      </c>
      <c r="C40" s="179"/>
      <c r="D40" s="196"/>
      <c r="E40" s="179"/>
    </row>
    <row r="41" spans="1:5" s="205" customFormat="1" ht="12" customHeight="1">
      <c r="A41" s="157" t="s">
        <v>99</v>
      </c>
      <c r="B41" s="318" t="s">
        <v>228</v>
      </c>
      <c r="C41" s="179"/>
      <c r="D41" s="196"/>
      <c r="E41" s="179"/>
    </row>
    <row r="42" spans="1:5" s="205" customFormat="1" ht="12" customHeight="1">
      <c r="A42" s="157" t="s">
        <v>100</v>
      </c>
      <c r="B42" s="318" t="s">
        <v>229</v>
      </c>
      <c r="C42" s="179"/>
      <c r="D42" s="196"/>
      <c r="E42" s="179"/>
    </row>
    <row r="43" spans="1:5" s="205" customFormat="1" ht="12" customHeight="1">
      <c r="A43" s="157" t="s">
        <v>230</v>
      </c>
      <c r="B43" s="318" t="s">
        <v>231</v>
      </c>
      <c r="C43" s="182"/>
      <c r="D43" s="199"/>
      <c r="E43" s="182"/>
    </row>
    <row r="44" spans="1:5" s="205" customFormat="1" ht="12" customHeight="1" thickBot="1">
      <c r="A44" s="159" t="s">
        <v>232</v>
      </c>
      <c r="B44" s="319" t="s">
        <v>233</v>
      </c>
      <c r="C44" s="183"/>
      <c r="D44" s="200"/>
      <c r="E44" s="183"/>
    </row>
    <row r="45" spans="1:5" s="205" customFormat="1" ht="12" customHeight="1" thickBot="1">
      <c r="A45" s="163" t="s">
        <v>8</v>
      </c>
      <c r="B45" s="316" t="s">
        <v>234</v>
      </c>
      <c r="C45" s="178">
        <f>SUM(C46:C50)</f>
        <v>0</v>
      </c>
      <c r="D45" s="195">
        <f>SUM(D46:D50)</f>
        <v>0</v>
      </c>
      <c r="E45" s="178">
        <f>SUM(E46:E50)</f>
        <v>0</v>
      </c>
    </row>
    <row r="46" spans="1:5" s="205" customFormat="1" ht="12" customHeight="1">
      <c r="A46" s="158" t="s">
        <v>54</v>
      </c>
      <c r="B46" s="317" t="s">
        <v>235</v>
      </c>
      <c r="C46" s="184"/>
      <c r="D46" s="218"/>
      <c r="E46" s="184"/>
    </row>
    <row r="47" spans="1:5" s="205" customFormat="1" ht="12" customHeight="1">
      <c r="A47" s="157" t="s">
        <v>55</v>
      </c>
      <c r="B47" s="318" t="s">
        <v>236</v>
      </c>
      <c r="C47" s="182"/>
      <c r="D47" s="199"/>
      <c r="E47" s="182"/>
    </row>
    <row r="48" spans="1:5" s="205" customFormat="1" ht="12" customHeight="1">
      <c r="A48" s="157" t="s">
        <v>237</v>
      </c>
      <c r="B48" s="318" t="s">
        <v>238</v>
      </c>
      <c r="C48" s="182"/>
      <c r="D48" s="199"/>
      <c r="E48" s="182"/>
    </row>
    <row r="49" spans="1:5" s="205" customFormat="1" ht="12" customHeight="1">
      <c r="A49" s="157" t="s">
        <v>239</v>
      </c>
      <c r="B49" s="318" t="s">
        <v>240</v>
      </c>
      <c r="C49" s="182"/>
      <c r="D49" s="199"/>
      <c r="E49" s="182"/>
    </row>
    <row r="50" spans="1:5" s="205" customFormat="1" ht="12" customHeight="1" thickBot="1">
      <c r="A50" s="159" t="s">
        <v>241</v>
      </c>
      <c r="B50" s="319" t="s">
        <v>242</v>
      </c>
      <c r="C50" s="183"/>
      <c r="D50" s="200"/>
      <c r="E50" s="183"/>
    </row>
    <row r="51" spans="1:5" s="205" customFormat="1" ht="13.5" thickBot="1">
      <c r="A51" s="163" t="s">
        <v>101</v>
      </c>
      <c r="B51" s="316" t="s">
        <v>243</v>
      </c>
      <c r="C51" s="178">
        <f>SUM(C52:C54)</f>
        <v>0</v>
      </c>
      <c r="D51" s="195">
        <f>SUM(D52:D54)</f>
        <v>0</v>
      </c>
      <c r="E51" s="178">
        <f>SUM(E52:E54)</f>
        <v>0</v>
      </c>
    </row>
    <row r="52" spans="1:5" s="205" customFormat="1" ht="12.75">
      <c r="A52" s="158" t="s">
        <v>56</v>
      </c>
      <c r="B52" s="317" t="s">
        <v>244</v>
      </c>
      <c r="C52" s="180"/>
      <c r="D52" s="197"/>
      <c r="E52" s="180"/>
    </row>
    <row r="53" spans="1:5" s="205" customFormat="1" ht="14.25" customHeight="1">
      <c r="A53" s="157" t="s">
        <v>57</v>
      </c>
      <c r="B53" s="318" t="s">
        <v>431</v>
      </c>
      <c r="C53" s="179"/>
      <c r="D53" s="196"/>
      <c r="E53" s="179"/>
    </row>
    <row r="54" spans="1:5" s="205" customFormat="1" ht="12.75">
      <c r="A54" s="157" t="s">
        <v>246</v>
      </c>
      <c r="B54" s="318" t="s">
        <v>247</v>
      </c>
      <c r="C54" s="179"/>
      <c r="D54" s="196"/>
      <c r="E54" s="179"/>
    </row>
    <row r="55" spans="1:5" s="205" customFormat="1" ht="13.5" thickBot="1">
      <c r="A55" s="159" t="s">
        <v>248</v>
      </c>
      <c r="B55" s="319" t="s">
        <v>249</v>
      </c>
      <c r="C55" s="181"/>
      <c r="D55" s="198"/>
      <c r="E55" s="181"/>
    </row>
    <row r="56" spans="1:5" s="205" customFormat="1" ht="13.5" thickBot="1">
      <c r="A56" s="163" t="s">
        <v>10</v>
      </c>
      <c r="B56" s="320" t="s">
        <v>250</v>
      </c>
      <c r="C56" s="178">
        <f>SUM(C57:C59)</f>
        <v>0</v>
      </c>
      <c r="D56" s="195">
        <f>SUM(D57:D59)</f>
        <v>0</v>
      </c>
      <c r="E56" s="178">
        <f>SUM(E57:E59)</f>
        <v>0</v>
      </c>
    </row>
    <row r="57" spans="1:5" s="205" customFormat="1" ht="12.75">
      <c r="A57" s="157" t="s">
        <v>102</v>
      </c>
      <c r="B57" s="317" t="s">
        <v>251</v>
      </c>
      <c r="C57" s="182"/>
      <c r="D57" s="199"/>
      <c r="E57" s="182"/>
    </row>
    <row r="58" spans="1:5" s="205" customFormat="1" ht="12.75" customHeight="1">
      <c r="A58" s="157" t="s">
        <v>103</v>
      </c>
      <c r="B58" s="318" t="s">
        <v>432</v>
      </c>
      <c r="C58" s="182"/>
      <c r="D58" s="199"/>
      <c r="E58" s="182"/>
    </row>
    <row r="59" spans="1:5" s="205" customFormat="1" ht="12.75">
      <c r="A59" s="157" t="s">
        <v>125</v>
      </c>
      <c r="B59" s="318" t="s">
        <v>253</v>
      </c>
      <c r="C59" s="182"/>
      <c r="D59" s="199"/>
      <c r="E59" s="182"/>
    </row>
    <row r="60" spans="1:5" s="205" customFormat="1" ht="13.5" thickBot="1">
      <c r="A60" s="157" t="s">
        <v>254</v>
      </c>
      <c r="B60" s="319" t="s">
        <v>255</v>
      </c>
      <c r="C60" s="182"/>
      <c r="D60" s="199"/>
      <c r="E60" s="182"/>
    </row>
    <row r="61" spans="1:5" s="205" customFormat="1" ht="13.5" thickBot="1">
      <c r="A61" s="163" t="s">
        <v>11</v>
      </c>
      <c r="B61" s="316" t="s">
        <v>256</v>
      </c>
      <c r="C61" s="214">
        <f>+C6+C13+C20+C27+C34+C45+C51+C56</f>
        <v>626</v>
      </c>
      <c r="D61" s="201">
        <f>+D6+D13+D20+D27+D34+D45+D51+D56</f>
        <v>339</v>
      </c>
      <c r="E61" s="214">
        <f>+E6+E13+E20+E27+E34+E45+E51+E56</f>
        <v>331</v>
      </c>
    </row>
    <row r="62" spans="1:5" s="205" customFormat="1" ht="13.5" thickBot="1">
      <c r="A62" s="219" t="s">
        <v>257</v>
      </c>
      <c r="B62" s="320" t="s">
        <v>452</v>
      </c>
      <c r="C62" s="178">
        <f>SUM(C63:C65)</f>
        <v>0</v>
      </c>
      <c r="D62" s="195">
        <f>SUM(D63:D65)</f>
        <v>0</v>
      </c>
      <c r="E62" s="178">
        <f>SUM(E63:E65)</f>
        <v>0</v>
      </c>
    </row>
    <row r="63" spans="1:5" s="205" customFormat="1" ht="12.75">
      <c r="A63" s="157" t="s">
        <v>259</v>
      </c>
      <c r="B63" s="317" t="s">
        <v>260</v>
      </c>
      <c r="C63" s="182"/>
      <c r="D63" s="199"/>
      <c r="E63" s="182"/>
    </row>
    <row r="64" spans="1:5" s="205" customFormat="1" ht="12.75">
      <c r="A64" s="157" t="s">
        <v>261</v>
      </c>
      <c r="B64" s="318" t="s">
        <v>262</v>
      </c>
      <c r="C64" s="182"/>
      <c r="D64" s="199"/>
      <c r="E64" s="182"/>
    </row>
    <row r="65" spans="1:5" s="205" customFormat="1" ht="13.5" thickBot="1">
      <c r="A65" s="157" t="s">
        <v>263</v>
      </c>
      <c r="B65" s="143" t="s">
        <v>307</v>
      </c>
      <c r="C65" s="182"/>
      <c r="D65" s="199"/>
      <c r="E65" s="182"/>
    </row>
    <row r="66" spans="1:5" s="205" customFormat="1" ht="13.5" thickBot="1">
      <c r="A66" s="219" t="s">
        <v>264</v>
      </c>
      <c r="B66" s="320" t="s">
        <v>265</v>
      </c>
      <c r="C66" s="178">
        <f>SUM(C67:C70)</f>
        <v>0</v>
      </c>
      <c r="D66" s="195">
        <f>SUM(D67:D70)</f>
        <v>0</v>
      </c>
      <c r="E66" s="178">
        <f>SUM(E67:E70)</f>
        <v>0</v>
      </c>
    </row>
    <row r="67" spans="1:5" s="205" customFormat="1" ht="12.75">
      <c r="A67" s="157" t="s">
        <v>79</v>
      </c>
      <c r="B67" s="317" t="s">
        <v>266</v>
      </c>
      <c r="C67" s="182"/>
      <c r="D67" s="199"/>
      <c r="E67" s="182"/>
    </row>
    <row r="68" spans="1:5" s="205" customFormat="1" ht="12.75">
      <c r="A68" s="157" t="s">
        <v>80</v>
      </c>
      <c r="B68" s="318" t="s">
        <v>267</v>
      </c>
      <c r="C68" s="182"/>
      <c r="D68" s="199"/>
      <c r="E68" s="182"/>
    </row>
    <row r="69" spans="1:5" s="205" customFormat="1" ht="12" customHeight="1">
      <c r="A69" s="157" t="s">
        <v>268</v>
      </c>
      <c r="B69" s="318" t="s">
        <v>269</v>
      </c>
      <c r="C69" s="182"/>
      <c r="D69" s="199"/>
      <c r="E69" s="182"/>
    </row>
    <row r="70" spans="1:5" s="205" customFormat="1" ht="12" customHeight="1" thickBot="1">
      <c r="A70" s="157" t="s">
        <v>270</v>
      </c>
      <c r="B70" s="319" t="s">
        <v>271</v>
      </c>
      <c r="C70" s="182"/>
      <c r="D70" s="199"/>
      <c r="E70" s="182"/>
    </row>
    <row r="71" spans="1:5" s="205" customFormat="1" ht="12" customHeight="1" thickBot="1">
      <c r="A71" s="219" t="s">
        <v>272</v>
      </c>
      <c r="B71" s="320" t="s">
        <v>273</v>
      </c>
      <c r="C71" s="178">
        <f>SUM(C72:C73)</f>
        <v>0</v>
      </c>
      <c r="D71" s="195">
        <f>SUM(D72:D73)</f>
        <v>2</v>
      </c>
      <c r="E71" s="178">
        <f>SUM(E72:E73)</f>
        <v>2</v>
      </c>
    </row>
    <row r="72" spans="1:5" s="205" customFormat="1" ht="12" customHeight="1">
      <c r="A72" s="157" t="s">
        <v>274</v>
      </c>
      <c r="B72" s="317" t="s">
        <v>275</v>
      </c>
      <c r="C72" s="182"/>
      <c r="D72" s="199">
        <v>2</v>
      </c>
      <c r="E72" s="182">
        <v>2</v>
      </c>
    </row>
    <row r="73" spans="1:5" s="205" customFormat="1" ht="12" customHeight="1" thickBot="1">
      <c r="A73" s="157" t="s">
        <v>276</v>
      </c>
      <c r="B73" s="319" t="s">
        <v>277</v>
      </c>
      <c r="C73" s="182"/>
      <c r="D73" s="199"/>
      <c r="E73" s="182"/>
    </row>
    <row r="74" spans="1:5" s="205" customFormat="1" ht="12" customHeight="1" thickBot="1">
      <c r="A74" s="219" t="s">
        <v>278</v>
      </c>
      <c r="B74" s="320" t="s">
        <v>279</v>
      </c>
      <c r="C74" s="178">
        <f>SUM(C75:C77)</f>
        <v>0</v>
      </c>
      <c r="D74" s="195">
        <f>SUM(D75:D77)</f>
        <v>0</v>
      </c>
      <c r="E74" s="178">
        <f>SUM(E75:E77)</f>
        <v>0</v>
      </c>
    </row>
    <row r="75" spans="1:5" s="205" customFormat="1" ht="12" customHeight="1">
      <c r="A75" s="157" t="s">
        <v>280</v>
      </c>
      <c r="B75" s="317" t="s">
        <v>281</v>
      </c>
      <c r="C75" s="182"/>
      <c r="D75" s="199"/>
      <c r="E75" s="182"/>
    </row>
    <row r="76" spans="1:5" s="205" customFormat="1" ht="12" customHeight="1">
      <c r="A76" s="157" t="s">
        <v>282</v>
      </c>
      <c r="B76" s="318" t="s">
        <v>283</v>
      </c>
      <c r="C76" s="182"/>
      <c r="D76" s="199"/>
      <c r="E76" s="182"/>
    </row>
    <row r="77" spans="1:5" s="205" customFormat="1" ht="12" customHeight="1" thickBot="1">
      <c r="A77" s="157" t="s">
        <v>284</v>
      </c>
      <c r="B77" s="319" t="s">
        <v>285</v>
      </c>
      <c r="C77" s="182"/>
      <c r="D77" s="199"/>
      <c r="E77" s="182"/>
    </row>
    <row r="78" spans="1:5" s="205" customFormat="1" ht="12" customHeight="1" thickBot="1">
      <c r="A78" s="219" t="s">
        <v>286</v>
      </c>
      <c r="B78" s="320" t="s">
        <v>287</v>
      </c>
      <c r="C78" s="178">
        <f>SUM(C79:C82)</f>
        <v>0</v>
      </c>
      <c r="D78" s="195">
        <f>SUM(D79:D82)</f>
        <v>0</v>
      </c>
      <c r="E78" s="178">
        <f>SUM(E79:E82)</f>
        <v>0</v>
      </c>
    </row>
    <row r="79" spans="1:5" s="205" customFormat="1" ht="12" customHeight="1">
      <c r="A79" s="314" t="s">
        <v>288</v>
      </c>
      <c r="B79" s="317" t="s">
        <v>289</v>
      </c>
      <c r="C79" s="182"/>
      <c r="D79" s="199"/>
      <c r="E79" s="182"/>
    </row>
    <row r="80" spans="1:5" s="205" customFormat="1" ht="12" customHeight="1">
      <c r="A80" s="315" t="s">
        <v>290</v>
      </c>
      <c r="B80" s="318" t="s">
        <v>291</v>
      </c>
      <c r="C80" s="182"/>
      <c r="D80" s="199"/>
      <c r="E80" s="182"/>
    </row>
    <row r="81" spans="1:5" s="205" customFormat="1" ht="12" customHeight="1">
      <c r="A81" s="315" t="s">
        <v>292</v>
      </c>
      <c r="B81" s="318" t="s">
        <v>293</v>
      </c>
      <c r="C81" s="182"/>
      <c r="D81" s="199"/>
      <c r="E81" s="182"/>
    </row>
    <row r="82" spans="1:5" s="205" customFormat="1" ht="12" customHeight="1" thickBot="1">
      <c r="A82" s="220" t="s">
        <v>294</v>
      </c>
      <c r="B82" s="319" t="s">
        <v>295</v>
      </c>
      <c r="C82" s="182"/>
      <c r="D82" s="199"/>
      <c r="E82" s="182"/>
    </row>
    <row r="83" spans="1:5" s="205" customFormat="1" ht="12" customHeight="1" thickBot="1">
      <c r="A83" s="219" t="s">
        <v>296</v>
      </c>
      <c r="B83" s="320" t="s">
        <v>297</v>
      </c>
      <c r="C83" s="223"/>
      <c r="D83" s="222"/>
      <c r="E83" s="223"/>
    </row>
    <row r="84" spans="1:5" s="205" customFormat="1" ht="13.5" customHeight="1" thickBot="1">
      <c r="A84" s="219" t="s">
        <v>298</v>
      </c>
      <c r="B84" s="141" t="s">
        <v>299</v>
      </c>
      <c r="C84" s="214">
        <f>+C62+C66+C71+C74+C78+C83</f>
        <v>0</v>
      </c>
      <c r="D84" s="201">
        <f>+D62+D66+D71+D74+D78+D83</f>
        <v>2</v>
      </c>
      <c r="E84" s="214">
        <f>+E62+E66+E71+E74+E78+E83</f>
        <v>2</v>
      </c>
    </row>
    <row r="85" spans="1:5" s="205" customFormat="1" ht="12" customHeight="1" thickBot="1">
      <c r="A85" s="221" t="s">
        <v>300</v>
      </c>
      <c r="B85" s="144" t="s">
        <v>301</v>
      </c>
      <c r="C85" s="214">
        <f>+C61+C84</f>
        <v>626</v>
      </c>
      <c r="D85" s="201">
        <f>+D61+D84</f>
        <v>341</v>
      </c>
      <c r="E85" s="214">
        <f>+E61+E84</f>
        <v>333</v>
      </c>
    </row>
    <row r="86" spans="1:5" ht="16.5" customHeight="1">
      <c r="A86" s="407" t="s">
        <v>31</v>
      </c>
      <c r="B86" s="407"/>
      <c r="C86" s="407"/>
      <c r="D86" s="407"/>
      <c r="E86" s="407"/>
    </row>
    <row r="87" spans="1:5" s="211" customFormat="1" ht="16.5" customHeight="1" thickBot="1">
      <c r="A87" s="32" t="s">
        <v>83</v>
      </c>
      <c r="B87" s="32"/>
      <c r="C87" s="32"/>
      <c r="D87" s="172"/>
      <c r="E87" s="172" t="s">
        <v>124</v>
      </c>
    </row>
    <row r="88" spans="1:5" s="211" customFormat="1" ht="16.5" customHeight="1">
      <c r="A88" s="408" t="s">
        <v>46</v>
      </c>
      <c r="B88" s="410" t="s">
        <v>145</v>
      </c>
      <c r="C88" s="430" t="str">
        <f>+C3</f>
        <v>2015.évi tény</v>
      </c>
      <c r="D88" s="412" t="str">
        <f>+D3</f>
        <v>2016.évi</v>
      </c>
      <c r="E88" s="413"/>
    </row>
    <row r="89" spans="1:5" ht="37.5" customHeight="1" thickBot="1">
      <c r="A89" s="409"/>
      <c r="B89" s="411"/>
      <c r="C89" s="431"/>
      <c r="D89" s="33" t="s">
        <v>147</v>
      </c>
      <c r="E89" s="34" t="s">
        <v>148</v>
      </c>
    </row>
    <row r="90" spans="1:5" s="204" customFormat="1" ht="12" customHeight="1" thickBot="1">
      <c r="A90" s="168" t="s">
        <v>302</v>
      </c>
      <c r="B90" s="169" t="s">
        <v>303</v>
      </c>
      <c r="C90" s="169" t="s">
        <v>304</v>
      </c>
      <c r="D90" s="169" t="s">
        <v>306</v>
      </c>
      <c r="E90" s="217" t="s">
        <v>380</v>
      </c>
    </row>
    <row r="91" spans="1:5" ht="12" customHeight="1" thickBot="1">
      <c r="A91" s="165" t="s">
        <v>3</v>
      </c>
      <c r="B91" s="167" t="s">
        <v>433</v>
      </c>
      <c r="C91" s="149">
        <f>+C92+C93+C94+C95+C96</f>
        <v>624</v>
      </c>
      <c r="D91" s="194">
        <f>+D92+D93+D94+D95+D96</f>
        <v>341</v>
      </c>
      <c r="E91" s="149">
        <f>+E92+E93+E94+E95+E96</f>
        <v>333</v>
      </c>
    </row>
    <row r="92" spans="1:5" ht="12" customHeight="1">
      <c r="A92" s="160" t="s">
        <v>58</v>
      </c>
      <c r="B92" s="321" t="s">
        <v>32</v>
      </c>
      <c r="C92" s="148"/>
      <c r="D92" s="37"/>
      <c r="E92" s="148"/>
    </row>
    <row r="93" spans="1:5" ht="12" customHeight="1">
      <c r="A93" s="157" t="s">
        <v>59</v>
      </c>
      <c r="B93" s="322" t="s">
        <v>104</v>
      </c>
      <c r="C93" s="179"/>
      <c r="D93" s="196"/>
      <c r="E93" s="179"/>
    </row>
    <row r="94" spans="1:5" ht="12" customHeight="1">
      <c r="A94" s="157" t="s">
        <v>60</v>
      </c>
      <c r="B94" s="322" t="s">
        <v>77</v>
      </c>
      <c r="C94" s="181">
        <v>13</v>
      </c>
      <c r="D94" s="198">
        <v>15</v>
      </c>
      <c r="E94" s="181">
        <v>10</v>
      </c>
    </row>
    <row r="95" spans="1:5" ht="12" customHeight="1">
      <c r="A95" s="157" t="s">
        <v>61</v>
      </c>
      <c r="B95" s="323" t="s">
        <v>105</v>
      </c>
      <c r="C95" s="181"/>
      <c r="D95" s="198"/>
      <c r="E95" s="181"/>
    </row>
    <row r="96" spans="1:5" ht="12" customHeight="1">
      <c r="A96" s="157" t="s">
        <v>69</v>
      </c>
      <c r="B96" s="324" t="s">
        <v>106</v>
      </c>
      <c r="C96" s="181">
        <v>611</v>
      </c>
      <c r="D96" s="198">
        <v>326</v>
      </c>
      <c r="E96" s="181">
        <v>323</v>
      </c>
    </row>
    <row r="97" spans="1:5" ht="12" customHeight="1">
      <c r="A97" s="157" t="s">
        <v>62</v>
      </c>
      <c r="B97" s="322" t="s">
        <v>309</v>
      </c>
      <c r="C97" s="181"/>
      <c r="D97" s="198"/>
      <c r="E97" s="181"/>
    </row>
    <row r="98" spans="1:5" ht="12" customHeight="1">
      <c r="A98" s="157" t="s">
        <v>63</v>
      </c>
      <c r="B98" s="325" t="s">
        <v>310</v>
      </c>
      <c r="C98" s="181"/>
      <c r="D98" s="198"/>
      <c r="E98" s="181"/>
    </row>
    <row r="99" spans="1:5" ht="12" customHeight="1">
      <c r="A99" s="157" t="s">
        <v>70</v>
      </c>
      <c r="B99" s="322" t="s">
        <v>311</v>
      </c>
      <c r="C99" s="181"/>
      <c r="D99" s="198"/>
      <c r="E99" s="181"/>
    </row>
    <row r="100" spans="1:5" ht="12" customHeight="1">
      <c r="A100" s="157" t="s">
        <v>71</v>
      </c>
      <c r="B100" s="322" t="s">
        <v>312</v>
      </c>
      <c r="C100" s="181"/>
      <c r="D100" s="198"/>
      <c r="E100" s="181"/>
    </row>
    <row r="101" spans="1:5" ht="12" customHeight="1">
      <c r="A101" s="157" t="s">
        <v>72</v>
      </c>
      <c r="B101" s="325" t="s">
        <v>313</v>
      </c>
      <c r="C101" s="181">
        <v>611</v>
      </c>
      <c r="D101" s="198">
        <v>326</v>
      </c>
      <c r="E101" s="181">
        <v>323</v>
      </c>
    </row>
    <row r="102" spans="1:5" ht="12" customHeight="1">
      <c r="A102" s="157" t="s">
        <v>73</v>
      </c>
      <c r="B102" s="325" t="s">
        <v>458</v>
      </c>
      <c r="C102" s="181"/>
      <c r="D102" s="198"/>
      <c r="E102" s="181"/>
    </row>
    <row r="103" spans="1:5" ht="12" customHeight="1">
      <c r="A103" s="157" t="s">
        <v>75</v>
      </c>
      <c r="B103" s="322" t="s">
        <v>314</v>
      </c>
      <c r="C103" s="181"/>
      <c r="D103" s="198"/>
      <c r="E103" s="181"/>
    </row>
    <row r="104" spans="1:5" ht="12" customHeight="1">
      <c r="A104" s="156" t="s">
        <v>107</v>
      </c>
      <c r="B104" s="326" t="s">
        <v>315</v>
      </c>
      <c r="C104" s="181"/>
      <c r="D104" s="198"/>
      <c r="E104" s="181"/>
    </row>
    <row r="105" spans="1:5" ht="12" customHeight="1">
      <c r="A105" s="157" t="s">
        <v>316</v>
      </c>
      <c r="B105" s="326" t="s">
        <v>457</v>
      </c>
      <c r="C105" s="181"/>
      <c r="D105" s="198"/>
      <c r="E105" s="181"/>
    </row>
    <row r="106" spans="1:5" ht="12" customHeight="1" thickBot="1">
      <c r="A106" s="161" t="s">
        <v>317</v>
      </c>
      <c r="B106" s="327" t="s">
        <v>318</v>
      </c>
      <c r="C106" s="142"/>
      <c r="D106" s="38"/>
      <c r="E106" s="142"/>
    </row>
    <row r="107" spans="1:5" ht="12" customHeight="1" thickBot="1">
      <c r="A107" s="163" t="s">
        <v>4</v>
      </c>
      <c r="B107" s="166" t="s">
        <v>434</v>
      </c>
      <c r="C107" s="178">
        <f>+C108+C110+C112</f>
        <v>0</v>
      </c>
      <c r="D107" s="195">
        <f>+D108+D110+D112</f>
        <v>0</v>
      </c>
      <c r="E107" s="178">
        <f>+E108+E110+E112</f>
        <v>0</v>
      </c>
    </row>
    <row r="108" spans="1:5" ht="12" customHeight="1">
      <c r="A108" s="158" t="s">
        <v>64</v>
      </c>
      <c r="B108" s="322" t="s">
        <v>123</v>
      </c>
      <c r="C108" s="180"/>
      <c r="D108" s="197"/>
      <c r="E108" s="180"/>
    </row>
    <row r="109" spans="1:5" ht="12" customHeight="1">
      <c r="A109" s="158" t="s">
        <v>65</v>
      </c>
      <c r="B109" s="326" t="s">
        <v>320</v>
      </c>
      <c r="C109" s="180"/>
      <c r="D109" s="197"/>
      <c r="E109" s="180"/>
    </row>
    <row r="110" spans="1:5" ht="15.75">
      <c r="A110" s="158" t="s">
        <v>66</v>
      </c>
      <c r="B110" s="326" t="s">
        <v>108</v>
      </c>
      <c r="C110" s="179"/>
      <c r="D110" s="196"/>
      <c r="E110" s="179"/>
    </row>
    <row r="111" spans="1:5" ht="12" customHeight="1">
      <c r="A111" s="158" t="s">
        <v>67</v>
      </c>
      <c r="B111" s="326" t="s">
        <v>321</v>
      </c>
      <c r="C111" s="179"/>
      <c r="D111" s="196"/>
      <c r="E111" s="179"/>
    </row>
    <row r="112" spans="1:5" ht="12" customHeight="1">
      <c r="A112" s="158" t="s">
        <v>68</v>
      </c>
      <c r="B112" s="319" t="s">
        <v>126</v>
      </c>
      <c r="C112" s="179"/>
      <c r="D112" s="196"/>
      <c r="E112" s="179"/>
    </row>
    <row r="113" spans="1:5" ht="15.75">
      <c r="A113" s="158" t="s">
        <v>74</v>
      </c>
      <c r="B113" s="318" t="s">
        <v>322</v>
      </c>
      <c r="C113" s="179"/>
      <c r="D113" s="196"/>
      <c r="E113" s="179"/>
    </row>
    <row r="114" spans="1:5" ht="15.75">
      <c r="A114" s="158" t="s">
        <v>76</v>
      </c>
      <c r="B114" s="328" t="s">
        <v>323</v>
      </c>
      <c r="C114" s="179"/>
      <c r="D114" s="196"/>
      <c r="E114" s="179"/>
    </row>
    <row r="115" spans="1:5" ht="12" customHeight="1">
      <c r="A115" s="158" t="s">
        <v>109</v>
      </c>
      <c r="B115" s="322" t="s">
        <v>312</v>
      </c>
      <c r="C115" s="179"/>
      <c r="D115" s="196"/>
      <c r="E115" s="179"/>
    </row>
    <row r="116" spans="1:5" ht="12" customHeight="1">
      <c r="A116" s="158" t="s">
        <v>110</v>
      </c>
      <c r="B116" s="322" t="s">
        <v>324</v>
      </c>
      <c r="C116" s="179"/>
      <c r="D116" s="196"/>
      <c r="E116" s="179"/>
    </row>
    <row r="117" spans="1:5" ht="12" customHeight="1">
      <c r="A117" s="158" t="s">
        <v>111</v>
      </c>
      <c r="B117" s="322" t="s">
        <v>325</v>
      </c>
      <c r="C117" s="179"/>
      <c r="D117" s="196"/>
      <c r="E117" s="179"/>
    </row>
    <row r="118" spans="1:5" s="224" customFormat="1" ht="12" customHeight="1">
      <c r="A118" s="158" t="s">
        <v>326</v>
      </c>
      <c r="B118" s="322" t="s">
        <v>314</v>
      </c>
      <c r="C118" s="179"/>
      <c r="D118" s="196"/>
      <c r="E118" s="179"/>
    </row>
    <row r="119" spans="1:5" ht="12" customHeight="1">
      <c r="A119" s="158" t="s">
        <v>327</v>
      </c>
      <c r="B119" s="322" t="s">
        <v>328</v>
      </c>
      <c r="C119" s="179"/>
      <c r="D119" s="196"/>
      <c r="E119" s="179"/>
    </row>
    <row r="120" spans="1:5" ht="12" customHeight="1" thickBot="1">
      <c r="A120" s="156" t="s">
        <v>329</v>
      </c>
      <c r="B120" s="322" t="s">
        <v>330</v>
      </c>
      <c r="C120" s="181"/>
      <c r="D120" s="198"/>
      <c r="E120" s="181"/>
    </row>
    <row r="121" spans="1:5" ht="12" customHeight="1" thickBot="1">
      <c r="A121" s="163" t="s">
        <v>5</v>
      </c>
      <c r="B121" s="309" t="s">
        <v>331</v>
      </c>
      <c r="C121" s="178">
        <f>+C122+C123</f>
        <v>0</v>
      </c>
      <c r="D121" s="195">
        <f>+D122+D123</f>
        <v>0</v>
      </c>
      <c r="E121" s="178">
        <f>+E122+E123</f>
        <v>0</v>
      </c>
    </row>
    <row r="122" spans="1:5" ht="12" customHeight="1">
      <c r="A122" s="158" t="s">
        <v>47</v>
      </c>
      <c r="B122" s="328" t="s">
        <v>38</v>
      </c>
      <c r="C122" s="180"/>
      <c r="D122" s="197"/>
      <c r="E122" s="180"/>
    </row>
    <row r="123" spans="1:5" ht="12" customHeight="1" thickBot="1">
      <c r="A123" s="159" t="s">
        <v>48</v>
      </c>
      <c r="B123" s="326" t="s">
        <v>39</v>
      </c>
      <c r="C123" s="181"/>
      <c r="D123" s="198"/>
      <c r="E123" s="181"/>
    </row>
    <row r="124" spans="1:5" ht="12" customHeight="1" thickBot="1">
      <c r="A124" s="163" t="s">
        <v>6</v>
      </c>
      <c r="B124" s="309" t="s">
        <v>332</v>
      </c>
      <c r="C124" s="178">
        <f>+C91+C107+C121</f>
        <v>624</v>
      </c>
      <c r="D124" s="195">
        <f>+D91+D107+D121</f>
        <v>341</v>
      </c>
      <c r="E124" s="178">
        <f>+E91+E107+E121</f>
        <v>333</v>
      </c>
    </row>
    <row r="125" spans="1:5" ht="12" customHeight="1" thickBot="1">
      <c r="A125" s="163" t="s">
        <v>7</v>
      </c>
      <c r="B125" s="309" t="s">
        <v>333</v>
      </c>
      <c r="C125" s="178">
        <f>+C126+C127+C128</f>
        <v>0</v>
      </c>
      <c r="D125" s="195">
        <f>+D126+D127+D128</f>
        <v>0</v>
      </c>
      <c r="E125" s="178">
        <f>+E126+E127+E128</f>
        <v>0</v>
      </c>
    </row>
    <row r="126" spans="1:5" ht="12" customHeight="1">
      <c r="A126" s="158" t="s">
        <v>51</v>
      </c>
      <c r="B126" s="328" t="s">
        <v>435</v>
      </c>
      <c r="C126" s="179"/>
      <c r="D126" s="196"/>
      <c r="E126" s="179"/>
    </row>
    <row r="127" spans="1:5" ht="12" customHeight="1">
      <c r="A127" s="158" t="s">
        <v>52</v>
      </c>
      <c r="B127" s="328" t="s">
        <v>436</v>
      </c>
      <c r="C127" s="179"/>
      <c r="D127" s="196"/>
      <c r="E127" s="179"/>
    </row>
    <row r="128" spans="1:5" ht="12" customHeight="1" thickBot="1">
      <c r="A128" s="156" t="s">
        <v>53</v>
      </c>
      <c r="B128" s="329" t="s">
        <v>437</v>
      </c>
      <c r="C128" s="179"/>
      <c r="D128" s="196"/>
      <c r="E128" s="179"/>
    </row>
    <row r="129" spans="1:5" ht="12" customHeight="1" thickBot="1">
      <c r="A129" s="163" t="s">
        <v>8</v>
      </c>
      <c r="B129" s="309" t="s">
        <v>337</v>
      </c>
      <c r="C129" s="178">
        <f>+C130+C131+C132+C133</f>
        <v>0</v>
      </c>
      <c r="D129" s="195">
        <f>+D130+D131+D132+D133</f>
        <v>0</v>
      </c>
      <c r="E129" s="178">
        <f>+E130+E131+E132+E133</f>
        <v>0</v>
      </c>
    </row>
    <row r="130" spans="1:5" ht="12" customHeight="1">
      <c r="A130" s="158" t="s">
        <v>54</v>
      </c>
      <c r="B130" s="328" t="s">
        <v>438</v>
      </c>
      <c r="C130" s="179"/>
      <c r="D130" s="196"/>
      <c r="E130" s="179"/>
    </row>
    <row r="131" spans="1:5" ht="12" customHeight="1">
      <c r="A131" s="158" t="s">
        <v>55</v>
      </c>
      <c r="B131" s="328" t="s">
        <v>439</v>
      </c>
      <c r="C131" s="179"/>
      <c r="D131" s="196"/>
      <c r="E131" s="179"/>
    </row>
    <row r="132" spans="1:5" ht="12" customHeight="1">
      <c r="A132" s="158" t="s">
        <v>237</v>
      </c>
      <c r="B132" s="328" t="s">
        <v>440</v>
      </c>
      <c r="C132" s="179"/>
      <c r="D132" s="196"/>
      <c r="E132" s="179"/>
    </row>
    <row r="133" spans="1:5" ht="12" customHeight="1" thickBot="1">
      <c r="A133" s="156" t="s">
        <v>239</v>
      </c>
      <c r="B133" s="329" t="s">
        <v>441</v>
      </c>
      <c r="C133" s="179"/>
      <c r="D133" s="196"/>
      <c r="E133" s="179"/>
    </row>
    <row r="134" spans="1:5" ht="12" customHeight="1" thickBot="1">
      <c r="A134" s="163" t="s">
        <v>9</v>
      </c>
      <c r="B134" s="309" t="s">
        <v>342</v>
      </c>
      <c r="C134" s="214">
        <f>+C135+C136+C137+C138</f>
        <v>0</v>
      </c>
      <c r="D134" s="201">
        <f>+D135+D136+D137+D138</f>
        <v>0</v>
      </c>
      <c r="E134" s="214">
        <f>+E135+E136+E137+E138</f>
        <v>0</v>
      </c>
    </row>
    <row r="135" spans="1:5" ht="12" customHeight="1">
      <c r="A135" s="158" t="s">
        <v>56</v>
      </c>
      <c r="B135" s="328" t="s">
        <v>343</v>
      </c>
      <c r="C135" s="179"/>
      <c r="D135" s="196"/>
      <c r="E135" s="179"/>
    </row>
    <row r="136" spans="1:5" ht="12" customHeight="1">
      <c r="A136" s="158" t="s">
        <v>57</v>
      </c>
      <c r="B136" s="328" t="s">
        <v>344</v>
      </c>
      <c r="C136" s="179"/>
      <c r="D136" s="196"/>
      <c r="E136" s="179"/>
    </row>
    <row r="137" spans="1:5" ht="12" customHeight="1">
      <c r="A137" s="158" t="s">
        <v>246</v>
      </c>
      <c r="B137" s="328" t="s">
        <v>442</v>
      </c>
      <c r="C137" s="179"/>
      <c r="D137" s="196"/>
      <c r="E137" s="179"/>
    </row>
    <row r="138" spans="1:5" ht="12" customHeight="1" thickBot="1">
      <c r="A138" s="156" t="s">
        <v>248</v>
      </c>
      <c r="B138" s="329" t="s">
        <v>387</v>
      </c>
      <c r="C138" s="179"/>
      <c r="D138" s="196"/>
      <c r="E138" s="179"/>
    </row>
    <row r="139" spans="1:8" ht="15" customHeight="1" thickBot="1">
      <c r="A139" s="163" t="s">
        <v>10</v>
      </c>
      <c r="B139" s="309" t="s">
        <v>426</v>
      </c>
      <c r="C139" s="147">
        <f>+C140+C141+C142+C143</f>
        <v>0</v>
      </c>
      <c r="D139" s="39">
        <f>+D140+D141+D142+D143</f>
        <v>0</v>
      </c>
      <c r="E139" s="147">
        <f>+E140+E141+E142+E143</f>
        <v>0</v>
      </c>
      <c r="F139" s="212"/>
      <c r="G139" s="213"/>
      <c r="H139" s="213"/>
    </row>
    <row r="140" spans="1:5" s="205" customFormat="1" ht="12.75" customHeight="1">
      <c r="A140" s="158" t="s">
        <v>102</v>
      </c>
      <c r="B140" s="328" t="s">
        <v>348</v>
      </c>
      <c r="C140" s="179"/>
      <c r="D140" s="196"/>
      <c r="E140" s="179"/>
    </row>
    <row r="141" spans="1:5" ht="13.5" customHeight="1">
      <c r="A141" s="158" t="s">
        <v>103</v>
      </c>
      <c r="B141" s="328" t="s">
        <v>349</v>
      </c>
      <c r="C141" s="179"/>
      <c r="D141" s="196"/>
      <c r="E141" s="179"/>
    </row>
    <row r="142" spans="1:5" ht="13.5" customHeight="1">
      <c r="A142" s="158" t="s">
        <v>125</v>
      </c>
      <c r="B142" s="328" t="s">
        <v>350</v>
      </c>
      <c r="C142" s="179"/>
      <c r="D142" s="196"/>
      <c r="E142" s="179"/>
    </row>
    <row r="143" spans="1:5" ht="13.5" customHeight="1" thickBot="1">
      <c r="A143" s="158" t="s">
        <v>254</v>
      </c>
      <c r="B143" s="328" t="s">
        <v>351</v>
      </c>
      <c r="C143" s="179"/>
      <c r="D143" s="196"/>
      <c r="E143" s="179"/>
    </row>
    <row r="144" spans="1:5" ht="12.75" customHeight="1" thickBot="1">
      <c r="A144" s="163" t="s">
        <v>11</v>
      </c>
      <c r="B144" s="309" t="s">
        <v>352</v>
      </c>
      <c r="C144" s="146">
        <f>+C125+C129+C134+C139</f>
        <v>0</v>
      </c>
      <c r="D144" s="145">
        <f>+D125+D129+D134+D139</f>
        <v>0</v>
      </c>
      <c r="E144" s="146">
        <f>+E125+E129+E134+E139</f>
        <v>0</v>
      </c>
    </row>
    <row r="145" spans="1:5" ht="13.5" customHeight="1" thickBot="1">
      <c r="A145" s="188" t="s">
        <v>12</v>
      </c>
      <c r="B145" s="330" t="s">
        <v>353</v>
      </c>
      <c r="C145" s="146">
        <f>+C124+C144</f>
        <v>624</v>
      </c>
      <c r="D145" s="145">
        <f>+D124+D144</f>
        <v>341</v>
      </c>
      <c r="E145" s="146">
        <f>+E124+E144</f>
        <v>333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A3:A4"/>
    <mergeCell ref="B3:B4"/>
    <mergeCell ref="D3:E3"/>
    <mergeCell ref="A86:E86"/>
    <mergeCell ref="A88:A89"/>
    <mergeCell ref="B88:B89"/>
    <mergeCell ref="D88:E88"/>
    <mergeCell ref="C3:C4"/>
    <mergeCell ref="C88:C8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72" r:id="rId1"/>
  <headerFooter alignWithMargins="0">
    <oddHeader>&amp;C&amp;"Times New Roman CE,Félkövér"&amp;12
Bátaszék Város Önkormányzata
2014. ÉVI ZÁRSZÁMADÁSÁNAK PÉNZÜGYI MÉRLEGE&amp;10
&amp;R&amp;"Times New Roman CE,Félkövér dőlt"&amp;11 1. tájékoztató tábla a ....../2015. (......) önkormányzati rendelethez</oddHeader>
    <oddFooter>&amp;C&amp;P</oddFooter>
  </headerFooter>
  <rowBreaks count="1" manualBreakCount="1">
    <brk id="8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E2" sqref="E2:E3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thickBot="1">
      <c r="A1" s="46"/>
      <c r="B1" s="47"/>
      <c r="C1" s="47"/>
      <c r="D1" s="47"/>
      <c r="E1" s="47"/>
      <c r="F1" s="47"/>
      <c r="G1" s="47"/>
      <c r="H1" s="47"/>
      <c r="I1" s="47"/>
      <c r="J1" s="48" t="s">
        <v>43</v>
      </c>
      <c r="K1" s="432" t="str">
        <f>+CONCATENATE("2. tájékoztató tábla a ......../",LEFT(ÖSSZEFÜGGÉSEK!A4,4)+1,". (........) önkormányzati rendelethez")</f>
        <v>2. tájékoztató tábla a ......../2016. (........) önkormányzati rendelethez</v>
      </c>
    </row>
    <row r="2" spans="1:11" s="52" customFormat="1" ht="26.25" customHeight="1">
      <c r="A2" s="433" t="s">
        <v>46</v>
      </c>
      <c r="B2" s="435" t="s">
        <v>149</v>
      </c>
      <c r="C2" s="435" t="s">
        <v>150</v>
      </c>
      <c r="D2" s="435" t="s">
        <v>151</v>
      </c>
      <c r="E2" s="435" t="b">
        <f>R9=+CONCATENATE(LEFT(ÖSSZEFÜGGÉSEK!A4,4),". évi teljesítés")</f>
        <v>0</v>
      </c>
      <c r="F2" s="49" t="s">
        <v>152</v>
      </c>
      <c r="G2" s="50"/>
      <c r="H2" s="50"/>
      <c r="I2" s="51"/>
      <c r="J2" s="438" t="s">
        <v>153</v>
      </c>
      <c r="K2" s="432"/>
    </row>
    <row r="3" spans="1:11" s="56" customFormat="1" ht="32.25" customHeight="1" thickBot="1">
      <c r="A3" s="434"/>
      <c r="B3" s="436"/>
      <c r="C3" s="436"/>
      <c r="D3" s="437"/>
      <c r="E3" s="437"/>
      <c r="F3" s="53" t="str">
        <f>+CONCATENATE(LEFT(ÖSSZEFÜGGÉSEK!A4,4)+1,".")</f>
        <v>2016.</v>
      </c>
      <c r="G3" s="54" t="str">
        <f>+CONCATENATE(LEFT(ÖSSZEFÜGGÉSEK!A4,4)+2,".")</f>
        <v>2017.</v>
      </c>
      <c r="H3" s="54" t="str">
        <f>+CONCATENATE(LEFT(ÖSSZEFÜGGÉSEK!A4,4)+3,".")</f>
        <v>2018.</v>
      </c>
      <c r="I3" s="55" t="str">
        <f>+CONCATENATE(LEFT(ÖSSZEFÜGGÉSEK!A4,4)+3,". után")</f>
        <v>2018. után</v>
      </c>
      <c r="J3" s="439"/>
      <c r="K3" s="432"/>
    </row>
    <row r="4" spans="1:11" s="58" customFormat="1" ht="13.5" customHeight="1" thickBot="1">
      <c r="A4" s="311" t="s">
        <v>302</v>
      </c>
      <c r="B4" s="57" t="s">
        <v>443</v>
      </c>
      <c r="C4" s="312" t="s">
        <v>304</v>
      </c>
      <c r="D4" s="312" t="s">
        <v>305</v>
      </c>
      <c r="E4" s="312" t="s">
        <v>306</v>
      </c>
      <c r="F4" s="312" t="s">
        <v>380</v>
      </c>
      <c r="G4" s="312" t="s">
        <v>381</v>
      </c>
      <c r="H4" s="312" t="s">
        <v>382</v>
      </c>
      <c r="I4" s="312" t="s">
        <v>383</v>
      </c>
      <c r="J4" s="313" t="s">
        <v>453</v>
      </c>
      <c r="K4" s="432"/>
    </row>
    <row r="5" spans="1:11" ht="33.75" customHeight="1">
      <c r="A5" s="59" t="s">
        <v>3</v>
      </c>
      <c r="B5" s="60" t="s">
        <v>154</v>
      </c>
      <c r="C5" s="61"/>
      <c r="D5" s="62">
        <f aca="true" t="shared" si="0" ref="D5:I5">SUM(D6:D7)</f>
        <v>0</v>
      </c>
      <c r="E5" s="62">
        <f t="shared" si="0"/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3">
        <f t="shared" si="0"/>
        <v>0</v>
      </c>
      <c r="J5" s="64">
        <f aca="true" t="shared" si="1" ref="J5:J17">SUM(F5:I5)</f>
        <v>0</v>
      </c>
      <c r="K5" s="432"/>
    </row>
    <row r="6" spans="1:11" ht="21" customHeight="1">
      <c r="A6" s="65" t="s">
        <v>4</v>
      </c>
      <c r="B6" s="66" t="s">
        <v>155</v>
      </c>
      <c r="C6" s="67"/>
      <c r="D6" s="1"/>
      <c r="E6" s="1"/>
      <c r="F6" s="1"/>
      <c r="G6" s="1"/>
      <c r="H6" s="1"/>
      <c r="I6" s="35"/>
      <c r="J6" s="68">
        <f t="shared" si="1"/>
        <v>0</v>
      </c>
      <c r="K6" s="432"/>
    </row>
    <row r="7" spans="1:11" ht="21" customHeight="1">
      <c r="A7" s="65" t="s">
        <v>5</v>
      </c>
      <c r="B7" s="66" t="s">
        <v>155</v>
      </c>
      <c r="C7" s="67"/>
      <c r="D7" s="1"/>
      <c r="E7" s="1"/>
      <c r="F7" s="1"/>
      <c r="G7" s="1"/>
      <c r="H7" s="1"/>
      <c r="I7" s="35"/>
      <c r="J7" s="68">
        <f t="shared" si="1"/>
        <v>0</v>
      </c>
      <c r="K7" s="432"/>
    </row>
    <row r="8" spans="1:11" ht="36" customHeight="1">
      <c r="A8" s="65" t="s">
        <v>6</v>
      </c>
      <c r="B8" s="69" t="s">
        <v>156</v>
      </c>
      <c r="C8" s="70"/>
      <c r="D8" s="71">
        <f aca="true" t="shared" si="2" ref="D8:I8">SUM(D9:D10)</f>
        <v>0</v>
      </c>
      <c r="E8" s="71">
        <f t="shared" si="2"/>
        <v>0</v>
      </c>
      <c r="F8" s="71">
        <f t="shared" si="2"/>
        <v>0</v>
      </c>
      <c r="G8" s="71">
        <f t="shared" si="2"/>
        <v>0</v>
      </c>
      <c r="H8" s="71">
        <f t="shared" si="2"/>
        <v>0</v>
      </c>
      <c r="I8" s="72">
        <f t="shared" si="2"/>
        <v>0</v>
      </c>
      <c r="J8" s="73">
        <f t="shared" si="1"/>
        <v>0</v>
      </c>
      <c r="K8" s="432"/>
    </row>
    <row r="9" spans="1:11" ht="21" customHeight="1">
      <c r="A9" s="65" t="s">
        <v>7</v>
      </c>
      <c r="B9" s="66" t="s">
        <v>470</v>
      </c>
      <c r="C9" s="67"/>
      <c r="D9" s="1"/>
      <c r="E9" s="1"/>
      <c r="F9" s="1"/>
      <c r="G9" s="1"/>
      <c r="H9" s="1"/>
      <c r="I9" s="35"/>
      <c r="J9" s="68">
        <f t="shared" si="1"/>
        <v>0</v>
      </c>
      <c r="K9" s="432"/>
    </row>
    <row r="10" spans="1:11" ht="18" customHeight="1">
      <c r="A10" s="65" t="s">
        <v>8</v>
      </c>
      <c r="B10" s="66" t="s">
        <v>155</v>
      </c>
      <c r="C10" s="67"/>
      <c r="D10" s="1"/>
      <c r="E10" s="1"/>
      <c r="F10" s="1"/>
      <c r="G10" s="1"/>
      <c r="H10" s="1"/>
      <c r="I10" s="35"/>
      <c r="J10" s="68">
        <f t="shared" si="1"/>
        <v>0</v>
      </c>
      <c r="K10" s="432"/>
    </row>
    <row r="11" spans="1:11" ht="21" customHeight="1">
      <c r="A11" s="65" t="s">
        <v>9</v>
      </c>
      <c r="B11" s="74" t="s">
        <v>157</v>
      </c>
      <c r="C11" s="70"/>
      <c r="D11" s="71">
        <f aca="true" t="shared" si="3" ref="D11:I11">SUM(D12:D12)</f>
        <v>0</v>
      </c>
      <c r="E11" s="71">
        <f t="shared" si="3"/>
        <v>0</v>
      </c>
      <c r="F11" s="71">
        <f t="shared" si="3"/>
        <v>0</v>
      </c>
      <c r="G11" s="71">
        <f t="shared" si="3"/>
        <v>0</v>
      </c>
      <c r="H11" s="71">
        <f t="shared" si="3"/>
        <v>0</v>
      </c>
      <c r="I11" s="72">
        <f t="shared" si="3"/>
        <v>0</v>
      </c>
      <c r="J11" s="73">
        <f t="shared" si="1"/>
        <v>0</v>
      </c>
      <c r="K11" s="432"/>
    </row>
    <row r="12" spans="1:11" ht="21" customHeight="1">
      <c r="A12" s="65" t="s">
        <v>10</v>
      </c>
      <c r="B12" s="66" t="s">
        <v>155</v>
      </c>
      <c r="C12" s="67"/>
      <c r="D12" s="1"/>
      <c r="E12" s="1"/>
      <c r="F12" s="1"/>
      <c r="G12" s="1"/>
      <c r="H12" s="1"/>
      <c r="I12" s="35"/>
      <c r="J12" s="68">
        <f t="shared" si="1"/>
        <v>0</v>
      </c>
      <c r="K12" s="432"/>
    </row>
    <row r="13" spans="1:11" ht="21" customHeight="1">
      <c r="A13" s="65" t="s">
        <v>11</v>
      </c>
      <c r="B13" s="74" t="s">
        <v>158</v>
      </c>
      <c r="C13" s="70"/>
      <c r="D13" s="71">
        <f aca="true" t="shared" si="4" ref="D13:I13">SUM(D14:D14)</f>
        <v>0</v>
      </c>
      <c r="E13" s="71">
        <f t="shared" si="4"/>
        <v>0</v>
      </c>
      <c r="F13" s="71">
        <f t="shared" si="4"/>
        <v>0</v>
      </c>
      <c r="G13" s="71">
        <f t="shared" si="4"/>
        <v>0</v>
      </c>
      <c r="H13" s="71">
        <f t="shared" si="4"/>
        <v>0</v>
      </c>
      <c r="I13" s="72">
        <f t="shared" si="4"/>
        <v>0</v>
      </c>
      <c r="J13" s="73">
        <f t="shared" si="1"/>
        <v>0</v>
      </c>
      <c r="K13" s="432"/>
    </row>
    <row r="14" spans="1:11" ht="21" customHeight="1">
      <c r="A14" s="65" t="s">
        <v>12</v>
      </c>
      <c r="B14" s="66" t="s">
        <v>155</v>
      </c>
      <c r="C14" s="67"/>
      <c r="D14" s="1"/>
      <c r="E14" s="1"/>
      <c r="F14" s="1"/>
      <c r="G14" s="1"/>
      <c r="H14" s="1"/>
      <c r="I14" s="35"/>
      <c r="J14" s="68">
        <f t="shared" si="1"/>
        <v>0</v>
      </c>
      <c r="K14" s="432"/>
    </row>
    <row r="15" spans="1:11" ht="21" customHeight="1">
      <c r="A15" s="75" t="s">
        <v>13</v>
      </c>
      <c r="B15" s="76" t="s">
        <v>159</v>
      </c>
      <c r="C15" s="77"/>
      <c r="D15" s="78">
        <f aca="true" t="shared" si="5" ref="D15:I15">SUM(D16:D17)</f>
        <v>0</v>
      </c>
      <c r="E15" s="78">
        <f t="shared" si="5"/>
        <v>0</v>
      </c>
      <c r="F15" s="78">
        <f t="shared" si="5"/>
        <v>0</v>
      </c>
      <c r="G15" s="78">
        <f t="shared" si="5"/>
        <v>0</v>
      </c>
      <c r="H15" s="78">
        <f t="shared" si="5"/>
        <v>0</v>
      </c>
      <c r="I15" s="79">
        <f t="shared" si="5"/>
        <v>0</v>
      </c>
      <c r="J15" s="73">
        <f t="shared" si="1"/>
        <v>0</v>
      </c>
      <c r="K15" s="432"/>
    </row>
    <row r="16" spans="1:11" ht="21" customHeight="1">
      <c r="A16" s="75" t="s">
        <v>14</v>
      </c>
      <c r="B16" s="66" t="s">
        <v>469</v>
      </c>
      <c r="C16" s="67"/>
      <c r="D16" s="1"/>
      <c r="E16" s="1"/>
      <c r="F16" s="1"/>
      <c r="G16" s="1"/>
      <c r="H16" s="1"/>
      <c r="I16" s="35"/>
      <c r="J16" s="68">
        <f t="shared" si="1"/>
        <v>0</v>
      </c>
      <c r="K16" s="432"/>
    </row>
    <row r="17" spans="1:11" ht="21" customHeight="1" thickBot="1">
      <c r="A17" s="75" t="s">
        <v>15</v>
      </c>
      <c r="B17" s="66" t="s">
        <v>155</v>
      </c>
      <c r="C17" s="80"/>
      <c r="D17" s="81"/>
      <c r="E17" s="81"/>
      <c r="F17" s="81"/>
      <c r="G17" s="81"/>
      <c r="H17" s="81"/>
      <c r="I17" s="82"/>
      <c r="J17" s="68">
        <f t="shared" si="1"/>
        <v>0</v>
      </c>
      <c r="K17" s="432"/>
    </row>
    <row r="18" spans="1:11" ht="21" customHeight="1" thickBot="1">
      <c r="A18" s="83" t="s">
        <v>16</v>
      </c>
      <c r="B18" s="84" t="s">
        <v>160</v>
      </c>
      <c r="C18" s="85"/>
      <c r="D18" s="86">
        <f aca="true" t="shared" si="6" ref="D18:J18">D5+D8+D11+D13+D15</f>
        <v>0</v>
      </c>
      <c r="E18" s="86">
        <f t="shared" si="6"/>
        <v>0</v>
      </c>
      <c r="F18" s="86">
        <f t="shared" si="6"/>
        <v>0</v>
      </c>
      <c r="G18" s="86">
        <f t="shared" si="6"/>
        <v>0</v>
      </c>
      <c r="H18" s="86">
        <f t="shared" si="6"/>
        <v>0</v>
      </c>
      <c r="I18" s="87">
        <f t="shared" si="6"/>
        <v>0</v>
      </c>
      <c r="J18" s="88">
        <f t="shared" si="6"/>
        <v>0</v>
      </c>
      <c r="K18" s="432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Pénzügy1</cp:lastModifiedBy>
  <cp:lastPrinted>2017-04-21T08:56:02Z</cp:lastPrinted>
  <dcterms:created xsi:type="dcterms:W3CDTF">1999-10-30T10:30:45Z</dcterms:created>
  <dcterms:modified xsi:type="dcterms:W3CDTF">2017-04-21T09:29:05Z</dcterms:modified>
  <cp:category/>
  <cp:version/>
  <cp:contentType/>
  <cp:contentStatus/>
</cp:coreProperties>
</file>