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20" windowHeight="9225" activeTab="1"/>
  </bookViews>
  <sheets>
    <sheet name="Eredmény szétvál.összktg.1" sheetId="1" r:id="rId1"/>
    <sheet name="Eredmény szétvál.összktg2" sheetId="2" r:id="rId2"/>
    <sheet name="Eredmény szétvál.forgktg1" sheetId="3" r:id="rId3"/>
    <sheet name="Eredmény szétvál.forgktg,2" sheetId="4" r:id="rId4"/>
    <sheet name="mérleg eszk 1." sheetId="5" r:id="rId5"/>
    <sheet name="mérleg eszk 2." sheetId="6" r:id="rId6"/>
    <sheet name="mérleg forr1." sheetId="7" r:id="rId7"/>
    <sheet name="mérleg forr2." sheetId="8" r:id="rId8"/>
  </sheets>
  <definedNames/>
  <calcPr fullCalcOnLoad="1"/>
</workbook>
</file>

<file path=xl/sharedStrings.xml><?xml version="1.0" encoding="utf-8"?>
<sst xmlns="http://schemas.openxmlformats.org/spreadsheetml/2006/main" count="471" uniqueCount="306">
  <si>
    <t>Anyagköltség</t>
  </si>
  <si>
    <t>Eladott áruk beszerzési értéke</t>
  </si>
  <si>
    <t>Bérköltség</t>
  </si>
  <si>
    <t>Személyi jellegű egyéb kifizetések</t>
  </si>
  <si>
    <t>Bérjárulékok</t>
  </si>
  <si>
    <t>Értékcsökkenési leírás</t>
  </si>
  <si>
    <t>Összesen</t>
  </si>
  <si>
    <t>Egyéb ráfordítások</t>
  </si>
  <si>
    <t>Egyéb bevételek</t>
  </si>
  <si>
    <t>ÜZEMI (ÜZLETI) TEVÉKENYSÉG EREDMÉNYE 
(I.+-II.+III.-IV.-V.-VI.-VII.)</t>
  </si>
  <si>
    <t>A.</t>
  </si>
  <si>
    <t>VII. sorból: értékvesztés</t>
  </si>
  <si>
    <t>VII.</t>
  </si>
  <si>
    <t>VI.</t>
  </si>
  <si>
    <t>Személyi jellegű ráfordítások (10.+11.+12.)</t>
  </si>
  <si>
    <t>V.</t>
  </si>
  <si>
    <t>12.</t>
  </si>
  <si>
    <t>11.</t>
  </si>
  <si>
    <t>10.</t>
  </si>
  <si>
    <t>Anyagjellegű ráfordítások (05.+06.+07.+08.+09.)</t>
  </si>
  <si>
    <t>IV.</t>
  </si>
  <si>
    <t>Eladott (közvetített) szolgáltatások értéke</t>
  </si>
  <si>
    <t>09.</t>
  </si>
  <si>
    <t>08.</t>
  </si>
  <si>
    <t>Egyéb szolgáltatások értéke</t>
  </si>
  <si>
    <t>07.</t>
  </si>
  <si>
    <t>Igénybe vett szolgáltatások értéke</t>
  </si>
  <si>
    <t>06.</t>
  </si>
  <si>
    <t>05.</t>
  </si>
  <si>
    <t>III. sorból: visszaírt értékvesztés</t>
  </si>
  <si>
    <t>III.</t>
  </si>
  <si>
    <t>Aktivált saját teljesítmények értéke (+-03.+04.)</t>
  </si>
  <si>
    <t>II.</t>
  </si>
  <si>
    <t>Saját előállítású eszközök aktivált értéke</t>
  </si>
  <si>
    <t>04.</t>
  </si>
  <si>
    <t>Saját termelésű készletek állományváltozása</t>
  </si>
  <si>
    <t>03.</t>
  </si>
  <si>
    <t>Értékesítés nettó árbevétele (01.+ 02.)</t>
  </si>
  <si>
    <t>I.</t>
  </si>
  <si>
    <t>Exportértékesítés nettó árbevétele</t>
  </si>
  <si>
    <t>02.</t>
  </si>
  <si>
    <t>Belföldi értékesítés nettó árbevétele</t>
  </si>
  <si>
    <t>01.</t>
  </si>
  <si>
    <t>d</t>
  </si>
  <si>
    <t>c</t>
  </si>
  <si>
    <t>b</t>
  </si>
  <si>
    <t>a</t>
  </si>
  <si>
    <t>A tétel megnevezése</t>
  </si>
  <si>
    <t>Sor-
szám</t>
  </si>
  <si>
    <t>"A" változat</t>
  </si>
  <si>
    <r>
      <t>Cégjegyzék száma</t>
    </r>
    <r>
      <rPr>
        <sz val="10"/>
        <rFont val="Arial CE"/>
        <family val="0"/>
      </rPr>
      <t xml:space="preserve">: 17-10-001277       </t>
    </r>
  </si>
  <si>
    <r>
      <t>Statisztikai számjel</t>
    </r>
    <r>
      <rPr>
        <sz val="10"/>
        <rFont val="Arial CE"/>
        <family val="0"/>
      </rPr>
      <t>: 23743975360011417</t>
    </r>
  </si>
  <si>
    <t>23.</t>
  </si>
  <si>
    <t>22.</t>
  </si>
  <si>
    <t>Adófizetési kötelezettség</t>
  </si>
  <si>
    <t>RENDKÍVÜLI EREDMÉNY (X.-XI.)</t>
  </si>
  <si>
    <t>D.</t>
  </si>
  <si>
    <t>Rendkívüli ráfordítások</t>
  </si>
  <si>
    <t>XI.</t>
  </si>
  <si>
    <t>Rendkívüli bevételek</t>
  </si>
  <si>
    <t xml:space="preserve">X. </t>
  </si>
  <si>
    <t>C.</t>
  </si>
  <si>
    <t>PÉNZÜGYI MŰVELETEK EREDMÉNYE (VIII.-IX.)</t>
  </si>
  <si>
    <t>B.</t>
  </si>
  <si>
    <t>Pénzügyi műveletek ráfordításai (18.+19.+-20.+21.)</t>
  </si>
  <si>
    <t>IX.</t>
  </si>
  <si>
    <t>Pénzügyi műveletek egyéb ráfordításai</t>
  </si>
  <si>
    <t>21.</t>
  </si>
  <si>
    <t>Részesedések, értékpapírok, bankbetétek értékvesztése</t>
  </si>
  <si>
    <t>20.</t>
  </si>
  <si>
    <t>19.sorból: kapcsolt vállalkozásnak adott</t>
  </si>
  <si>
    <t>Fizetendő kamatok és kamatjellegű ráfodítások</t>
  </si>
  <si>
    <t>19.</t>
  </si>
  <si>
    <t>18.sorból: kapcsolt vállalkozásnak adott</t>
  </si>
  <si>
    <t>Befektetett pénzügyi eszközök árfolyamvesztesége</t>
  </si>
  <si>
    <t>18.</t>
  </si>
  <si>
    <t>Pénzügyi műveletek bevételei (13.+14.+15.+16.+17.)</t>
  </si>
  <si>
    <t>VIII.</t>
  </si>
  <si>
    <t>Pénzügyi műveletek egyéb bevételei</t>
  </si>
  <si>
    <t>17.</t>
  </si>
  <si>
    <t>16.sorból: kapcsolt vállalkozástól kapott</t>
  </si>
  <si>
    <t>Egyéb kapott (járó) kamatok és kamatjellegű
bevételek</t>
  </si>
  <si>
    <t>16.</t>
  </si>
  <si>
    <t>15.sorból kapcsolt vállalkozástól kapott</t>
  </si>
  <si>
    <t>Befektetett pénzügyi eszközök
kamatai, árfolyamnyeresége</t>
  </si>
  <si>
    <t>15.</t>
  </si>
  <si>
    <t>14.sorból: kapcsolt vállalkozástól kapott</t>
  </si>
  <si>
    <t>Részesedések értékesítésének árfolyamnyeresége</t>
  </si>
  <si>
    <t>14.</t>
  </si>
  <si>
    <t xml:space="preserve">13. sorból: kapcsolt vállalkozástól kapott </t>
  </si>
  <si>
    <t>Kapott (járó) osztalék és részesedés</t>
  </si>
  <si>
    <t>13.</t>
  </si>
  <si>
    <r>
      <t>Cégjegyzék száma</t>
    </r>
    <r>
      <rPr>
        <sz val="10"/>
        <rFont val="Arial CE"/>
        <family val="0"/>
      </rPr>
      <t xml:space="preserve">: 17-10-001277       </t>
    </r>
  </si>
  <si>
    <r>
      <t>Statisztikai számjel</t>
    </r>
    <r>
      <rPr>
        <sz val="10"/>
        <rFont val="Arial CE"/>
        <family val="0"/>
      </rPr>
      <t>: 23743975360011417</t>
    </r>
  </si>
  <si>
    <t>e</t>
  </si>
  <si>
    <t>Befektetett pénzügyi eszközök értékhelyesbítése</t>
  </si>
  <si>
    <t>25.</t>
  </si>
  <si>
    <t>Tartós hitelviszonyt megtestesítő értékpapír</t>
  </si>
  <si>
    <t>24.</t>
  </si>
  <si>
    <t>Egyéb tartósan adott kölcsön</t>
  </si>
  <si>
    <t>Tartósan adott kölcsön egyéb rész.visz.álló váll.</t>
  </si>
  <si>
    <t>Egyéb tartós részesedés</t>
  </si>
  <si>
    <t>Tartósan adott kölcsön kapcsolt vállalkozásban</t>
  </si>
  <si>
    <t>Tartós részesedés kapcsolt vállalkozásban</t>
  </si>
  <si>
    <r>
      <t>III.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BEFEKTETETT PÉNZÜGYI ESZKÖZÖK </t>
    </r>
    <r>
      <rPr>
        <sz val="10"/>
        <rFont val="Times New Roman"/>
        <family val="1"/>
      </rPr>
      <t>(19.-25.sorok)</t>
    </r>
  </si>
  <si>
    <t>Tárgyi eszközök értékhelyesbítése</t>
  </si>
  <si>
    <t>Beruházásokra adott előleg</t>
  </si>
  <si>
    <t>Beruházások, felújítások</t>
  </si>
  <si>
    <t>Tenyészállatok</t>
  </si>
  <si>
    <t>Egyéb berendezések, felszerelések, járművek</t>
  </si>
  <si>
    <t>Műszaki berendezések, gépek, járművek</t>
  </si>
  <si>
    <t>Ingatlanok és kapcs. vagyoni értékű jogok</t>
  </si>
  <si>
    <r>
      <t>II.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TÁRGYI ESZKÖZÖK </t>
    </r>
    <r>
      <rPr>
        <sz val="10"/>
        <rFont val="Times New Roman"/>
        <family val="1"/>
      </rPr>
      <t>(11.-17. sorok)</t>
    </r>
  </si>
  <si>
    <t>Immateriális javak értékhelyesbítése</t>
  </si>
  <si>
    <t>Immateriális javakra adott előleg</t>
  </si>
  <si>
    <t>Üzleti vagy cégérték</t>
  </si>
  <si>
    <t>Szellemi termékek</t>
  </si>
  <si>
    <t>Vagyoni értékű jogok</t>
  </si>
  <si>
    <r>
      <t xml:space="preserve"> </t>
    </r>
    <r>
      <rPr>
        <sz val="12"/>
        <rFont val="Times New Roman"/>
        <family val="1"/>
      </rPr>
      <t>Kísérleti fejlesztés aktivált értéke</t>
    </r>
  </si>
  <si>
    <t>Alapítás-átszervezés aktivált értéke</t>
  </si>
  <si>
    <r>
      <t>I.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IMMATERIÁLIS JAVAK </t>
    </r>
    <r>
      <rPr>
        <sz val="10"/>
        <rFont val="Times New Roman"/>
        <family val="1"/>
      </rPr>
      <t>(03.-09.sorok)</t>
    </r>
  </si>
  <si>
    <r>
      <t>A.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 xml:space="preserve">Befektetett eszközök </t>
    </r>
    <r>
      <rPr>
        <b/>
        <sz val="10"/>
        <rFont val="Times New Roman"/>
        <family val="1"/>
      </rPr>
      <t>(02.+10.+18.sorok)</t>
    </r>
  </si>
  <si>
    <t>adatok: E Ft-ban</t>
  </si>
  <si>
    <t>Eszközök (aktívák)</t>
  </si>
  <si>
    <t>Eszközök összesen</t>
  </si>
  <si>
    <t>52.</t>
  </si>
  <si>
    <t>Halasztott ráfordítások</t>
  </si>
  <si>
    <t>51.</t>
  </si>
  <si>
    <t>Költségek, ráfordítások aktív időbeli elhatárolása</t>
  </si>
  <si>
    <t>50.</t>
  </si>
  <si>
    <t>Bevételek aktív időbeli elhatárolás</t>
  </si>
  <si>
    <t>49.</t>
  </si>
  <si>
    <r>
      <t xml:space="preserve">C. Aktív időbeli elhatárolás </t>
    </r>
    <r>
      <rPr>
        <b/>
        <sz val="10"/>
        <rFont val="Times New Roman"/>
        <family val="1"/>
      </rPr>
      <t>(49.-51.sorok)</t>
    </r>
  </si>
  <si>
    <t>48.</t>
  </si>
  <si>
    <t>Bankbetétek</t>
  </si>
  <si>
    <t>47.</t>
  </si>
  <si>
    <t>Pénztár, csekkek</t>
  </si>
  <si>
    <t>46.</t>
  </si>
  <si>
    <r>
      <t xml:space="preserve">IV. PÉNZESZKÖZÖK </t>
    </r>
    <r>
      <rPr>
        <sz val="10"/>
        <rFont val="Times New Roman"/>
        <family val="1"/>
      </rPr>
      <t>(46.-47.sorok)</t>
    </r>
  </si>
  <si>
    <t>45.</t>
  </si>
  <si>
    <t>Forgatási célú hitelviszonyt megtestesítő értékpapírok</t>
  </si>
  <si>
    <t>44.</t>
  </si>
  <si>
    <t>Saját részvények, saját üzletrészek</t>
  </si>
  <si>
    <t>43.</t>
  </si>
  <si>
    <t>Egyéb részesedés</t>
  </si>
  <si>
    <t>42.</t>
  </si>
  <si>
    <t>Részesedés kapcsolt vállalkozásban</t>
  </si>
  <si>
    <t>41.</t>
  </si>
  <si>
    <r>
      <t>III.</t>
    </r>
    <r>
      <rPr>
        <sz val="7"/>
        <rFont val="Times New Roman"/>
        <family val="1"/>
      </rPr>
      <t>  </t>
    </r>
    <r>
      <rPr>
        <sz val="12"/>
        <rFont val="Times New Roman"/>
        <family val="1"/>
      </rPr>
      <t xml:space="preserve">ÉRTÉKPAPÍROK </t>
    </r>
    <r>
      <rPr>
        <sz val="10"/>
        <rFont val="Times New Roman"/>
        <family val="1"/>
      </rPr>
      <t>(41.-44.sorok)</t>
    </r>
  </si>
  <si>
    <t>40.</t>
  </si>
  <si>
    <t>Egyéb követelések</t>
  </si>
  <si>
    <t>39.</t>
  </si>
  <si>
    <t>Váltó követelések.</t>
  </si>
  <si>
    <t>38.</t>
  </si>
  <si>
    <t>37.</t>
  </si>
  <si>
    <t>Követelések kapcsolt vállalkozásból</t>
  </si>
  <si>
    <t>36.</t>
  </si>
  <si>
    <t>Követelések áruszállításból és szolg-ból (vevők)</t>
  </si>
  <si>
    <t>35.</t>
  </si>
  <si>
    <r>
      <t>II.</t>
    </r>
    <r>
      <rPr>
        <sz val="7"/>
        <rFont val="Times New Roman"/>
        <family val="1"/>
      </rPr>
      <t>  </t>
    </r>
    <r>
      <rPr>
        <sz val="12"/>
        <rFont val="Times New Roman"/>
        <family val="1"/>
      </rPr>
      <t xml:space="preserve">KÖVETELÉSEK </t>
    </r>
    <r>
      <rPr>
        <sz val="10"/>
        <rFont val="Times New Roman"/>
        <family val="1"/>
      </rPr>
      <t>(35.-39.sorok)</t>
    </r>
  </si>
  <si>
    <t>34.</t>
  </si>
  <si>
    <t>Készletekre adott előlegek</t>
  </si>
  <si>
    <t>33.</t>
  </si>
  <si>
    <t>Áruk</t>
  </si>
  <si>
    <t>32.</t>
  </si>
  <si>
    <t>Késztermékek</t>
  </si>
  <si>
    <t>31.</t>
  </si>
  <si>
    <t>Növendék-, hízó- és egyéb állatok</t>
  </si>
  <si>
    <t>30.</t>
  </si>
  <si>
    <t>Befejezetlen termelés és félkész termékek</t>
  </si>
  <si>
    <t>29.</t>
  </si>
  <si>
    <t>Anyagok</t>
  </si>
  <si>
    <t>28.</t>
  </si>
  <si>
    <r>
      <t>I.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KÉSZLETEK </t>
    </r>
    <r>
      <rPr>
        <sz val="10"/>
        <rFont val="Times New Roman"/>
        <family val="1"/>
      </rPr>
      <t>(28.-33.sorok)</t>
    </r>
  </si>
  <si>
    <t>27.</t>
  </si>
  <si>
    <r>
      <t>B.</t>
    </r>
    <r>
      <rPr>
        <b/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 xml:space="preserve">Forgóeszközök </t>
    </r>
    <r>
      <rPr>
        <b/>
        <sz val="10"/>
        <rFont val="Times New Roman"/>
        <family val="1"/>
      </rPr>
      <t>(27.+34.+40.+45. sorok)</t>
    </r>
  </si>
  <si>
    <t>26.</t>
  </si>
  <si>
    <t>Hátrasorolt kötelezettségeek egyéb gazdálkodóval szemben</t>
  </si>
  <si>
    <t>70.</t>
  </si>
  <si>
    <t>Hátrasorolt kötel. egyéb részes.viszonyban levő  vállalk.szemben</t>
  </si>
  <si>
    <t>69.</t>
  </si>
  <si>
    <t>Hátrasorolt kötelezettségek kapcsolt vállalkozással szemben</t>
  </si>
  <si>
    <t>68.</t>
  </si>
  <si>
    <r>
      <t xml:space="preserve">I. HÁTRASOROLT KÖTELEZETTSÉGEK
 </t>
    </r>
    <r>
      <rPr>
        <sz val="10"/>
        <rFont val="Times New Roman"/>
        <family val="1"/>
      </rPr>
      <t>(68.-70.sorok)</t>
    </r>
  </si>
  <si>
    <t>67.</t>
  </si>
  <si>
    <r>
      <t xml:space="preserve">F. Kötelezettségek </t>
    </r>
    <r>
      <rPr>
        <b/>
        <sz val="10"/>
        <rFont val="Times New Roman"/>
        <family val="1"/>
      </rPr>
      <t>(I+II+III)</t>
    </r>
  </si>
  <si>
    <t>66.</t>
  </si>
  <si>
    <t>Egyéb céltartalék</t>
  </si>
  <si>
    <t>65.</t>
  </si>
  <si>
    <t>Céltartalék a jövőbeni költségekre</t>
  </si>
  <si>
    <t>64.</t>
  </si>
  <si>
    <t>Céltartalék várható kötelezettségekre</t>
  </si>
  <si>
    <t>63.</t>
  </si>
  <si>
    <r>
      <t xml:space="preserve">E. Céltartalék </t>
    </r>
    <r>
      <rPr>
        <b/>
        <sz val="10"/>
        <rFont val="Times New Roman"/>
        <family val="1"/>
      </rPr>
      <t>(63.-65.sorok)</t>
    </r>
  </si>
  <si>
    <t>62.</t>
  </si>
  <si>
    <t>61.</t>
  </si>
  <si>
    <t>VI. ÉRTÉKELÉSI TARTALÉK</t>
  </si>
  <si>
    <t>60.</t>
  </si>
  <si>
    <t>V. LEKÖTÖTT TARTALÉK</t>
  </si>
  <si>
    <t>59.</t>
  </si>
  <si>
    <t>IV. EREDMÉNYTARTALÉK</t>
  </si>
  <si>
    <t>58.</t>
  </si>
  <si>
    <t>III. TŐKETARTALÉK</t>
  </si>
  <si>
    <t>57.</t>
  </si>
  <si>
    <r>
      <t xml:space="preserve">II. </t>
    </r>
    <r>
      <rPr>
        <sz val="11"/>
        <rFont val="Times New Roman"/>
        <family val="1"/>
      </rPr>
      <t>JEGYZETT, DE BE NEM FIZETETT TŐKE (-)</t>
    </r>
  </si>
  <si>
    <t>56.</t>
  </si>
  <si>
    <r>
      <t xml:space="preserve">   - </t>
    </r>
    <r>
      <rPr>
        <sz val="10"/>
        <rFont val="Times New Roman"/>
        <family val="1"/>
      </rPr>
      <t>54.sorból: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visszavásárolt tulajdoni részesedés  névértéken</t>
    </r>
  </si>
  <si>
    <t>55.</t>
  </si>
  <si>
    <t>I. JEGYZETT TŐKE</t>
  </si>
  <si>
    <t>54.</t>
  </si>
  <si>
    <r>
      <t xml:space="preserve">D. Saját tőke </t>
    </r>
    <r>
      <rPr>
        <b/>
        <sz val="10"/>
        <rFont val="Times New Roman"/>
        <family val="1"/>
      </rPr>
      <t>(54.+56.+57.+58.+59.+60.+61.sor)</t>
    </r>
  </si>
  <si>
    <t>53.</t>
  </si>
  <si>
    <t>Források (passzívák)</t>
  </si>
  <si>
    <t>Források összesen:</t>
  </si>
  <si>
    <t>94.</t>
  </si>
  <si>
    <t>Halasztott bevételek</t>
  </si>
  <si>
    <t>93.</t>
  </si>
  <si>
    <t>Költségek, ráfordítások passzív időbeli elhatárolása</t>
  </si>
  <si>
    <t>92.</t>
  </si>
  <si>
    <t>Bevételek passzív időbeli elhatárolása</t>
  </si>
  <si>
    <t>91.</t>
  </si>
  <si>
    <r>
      <t xml:space="preserve">G. </t>
    </r>
    <r>
      <rPr>
        <b/>
        <sz val="11"/>
        <rFont val="Times New Roman"/>
        <family val="1"/>
      </rPr>
      <t xml:space="preserve">Passzív időbeli elhatárolások </t>
    </r>
    <r>
      <rPr>
        <b/>
        <sz val="10"/>
        <rFont val="Times New Roman"/>
        <family val="1"/>
      </rPr>
      <t>(91.-93.sorok</t>
    </r>
    <r>
      <rPr>
        <b/>
        <sz val="11"/>
        <rFont val="Times New Roman"/>
        <family val="1"/>
      </rPr>
      <t>)</t>
    </r>
  </si>
  <si>
    <t>90.</t>
  </si>
  <si>
    <t>Egyéb rövid lejáratú kötelezettségek</t>
  </si>
  <si>
    <t>89.</t>
  </si>
  <si>
    <t>Rövid lejáratú kötelezettségek egyéb részesedési visz.levő vállalk.szemben</t>
  </si>
  <si>
    <t>88.</t>
  </si>
  <si>
    <t>Rövid lejáratú kötelezettségek kapcsolt
vállalkozással szemben</t>
  </si>
  <si>
    <t>87.</t>
  </si>
  <si>
    <t>Váltótartozások</t>
  </si>
  <si>
    <t>86.</t>
  </si>
  <si>
    <t>Kötelezettségek áruszállításból és szolgáltatásból      
(szállítók)</t>
  </si>
  <si>
    <t>85.</t>
  </si>
  <si>
    <t>Vevőktől kapott előlegek</t>
  </si>
  <si>
    <t>84.</t>
  </si>
  <si>
    <t>Rövid lejáratú hitelek</t>
  </si>
  <si>
    <t>83.</t>
  </si>
  <si>
    <r>
      <t xml:space="preserve">    - </t>
    </r>
    <r>
      <rPr>
        <sz val="10"/>
        <rFont val="Times New Roman"/>
        <family val="1"/>
      </rPr>
      <t>81.sorból</t>
    </r>
    <r>
      <rPr>
        <sz val="12"/>
        <rFont val="Times New Roman"/>
        <family val="1"/>
      </rPr>
      <t>: átváltoztatható kötvények</t>
    </r>
  </si>
  <si>
    <t>82.</t>
  </si>
  <si>
    <t>Rövid lejáratú kölcsön</t>
  </si>
  <si>
    <t>81.</t>
  </si>
  <si>
    <r>
      <t>III. RÖVID LEJÁRATÚ KÖTELEZETTSÉGEK</t>
    </r>
    <r>
      <rPr>
        <b/>
        <u val="single"/>
        <sz val="12"/>
        <rFont val="Times New Roman"/>
        <family val="1"/>
      </rPr>
      <t xml:space="preserve">
</t>
    </r>
    <r>
      <rPr>
        <sz val="10"/>
        <rFont val="Times New Roman"/>
        <family val="1"/>
      </rPr>
      <t>(81.és 83.-89.sorok)</t>
    </r>
  </si>
  <si>
    <t>80.</t>
  </si>
  <si>
    <t>Egyéb hosszú lejáratú kötelezettségek</t>
  </si>
  <si>
    <t>79.</t>
  </si>
  <si>
    <t>Tartós kötelez. egyéb részesedési viszonyban levő vállalk szemben</t>
  </si>
  <si>
    <t>78.</t>
  </si>
  <si>
    <t>Tartós kötelezettségek kapcsolt vállalkozással szemben</t>
  </si>
  <si>
    <t>77.</t>
  </si>
  <si>
    <t>Egyéb hosszú lejáratú hitelek</t>
  </si>
  <si>
    <t>76.</t>
  </si>
  <si>
    <t>Beruházási és fejlesztési hitelek</t>
  </si>
  <si>
    <t>75.</t>
  </si>
  <si>
    <t>Tartozások kötvénykibocsátásból</t>
  </si>
  <si>
    <t>74.</t>
  </si>
  <si>
    <t>Átváltoztatható kötvények</t>
  </si>
  <si>
    <t>73.</t>
  </si>
  <si>
    <t>Hosszú lejáratra kapott kölcsönök</t>
  </si>
  <si>
    <t>72.</t>
  </si>
  <si>
    <r>
      <t xml:space="preserve">II. HOSSZÚ LEJÁRATÚ KÖTELEZETTSÉGEK </t>
    </r>
    <r>
      <rPr>
        <sz val="10"/>
        <rFont val="Times New Roman"/>
        <family val="1"/>
      </rPr>
      <t>(72.-79.sorok)</t>
    </r>
  </si>
  <si>
    <t>71.</t>
  </si>
  <si>
    <t xml:space="preserve"> </t>
  </si>
  <si>
    <t>Szétválasztott mérleg "A" változat</t>
  </si>
  <si>
    <t xml:space="preserve">Szétválasztott összköltség eljárással készített eredménykimutatás </t>
  </si>
  <si>
    <t>ÜZEMI (ÜZLETI) TEVÉKENYSÉG EREDMÉNYE 
(+-III.-IV.+V.-VI.)</t>
  </si>
  <si>
    <t>VI.sorból: értékvesztés</t>
  </si>
  <si>
    <t>V.sorból: visszaírt értékvesztés</t>
  </si>
  <si>
    <t>Értékesítés közvetett költségei (06.+07.+08.)</t>
  </si>
  <si>
    <t xml:space="preserve">IV. </t>
  </si>
  <si>
    <t>Egyéb általános költségek</t>
  </si>
  <si>
    <t>Igazgatási költségek</t>
  </si>
  <si>
    <t>Értékesítési, forgalmazási költségek</t>
  </si>
  <si>
    <t xml:space="preserve">06. </t>
  </si>
  <si>
    <t>Értékesítés bruttó eredménye (I.-II.)</t>
  </si>
  <si>
    <t>Értékesítés  közvetlen költségei (03.+04.+05.)</t>
  </si>
  <si>
    <t xml:space="preserve">05. </t>
  </si>
  <si>
    <t>Értékesítés elszámolt közvetlen önköltsége</t>
  </si>
  <si>
    <t>RENDKÍVÜLI EREDMÉNY (IX.-X.)</t>
  </si>
  <si>
    <t>X.</t>
  </si>
  <si>
    <t>PÉNZÜGYI MŰVELETEK EREDMÉNYE (VII.-VIII.)</t>
  </si>
  <si>
    <t>Pénzügyi műveletek ráfordításai (14.+15.+16.+17.)</t>
  </si>
  <si>
    <t>15.sorból: kapcsolt vállalkozásnak adott</t>
  </si>
  <si>
    <t>14.sorból: kapcsolt vállalkozásnak adott</t>
  </si>
  <si>
    <t>Pénzügyi műveletek bevételei (09.+10.+11.+12.+13.)</t>
  </si>
  <si>
    <t>12.sorból: kapcsolt vállalkozástól kapott</t>
  </si>
  <si>
    <t>11.sorból kapcsolt vállalkozástól kapott</t>
  </si>
  <si>
    <t>10.sorból: kapcsolt vállalkozástól kapott</t>
  </si>
  <si>
    <t xml:space="preserve">09.sorból: kapcsolt vállalkozástól kapott </t>
  </si>
  <si>
    <t>Szétválasztott forgalmi költség eljárással készített eredménykimutatás</t>
  </si>
  <si>
    <t xml:space="preserve">e </t>
  </si>
  <si>
    <t>e Ft</t>
  </si>
  <si>
    <t>95.</t>
  </si>
  <si>
    <t>Szétválasztási különbözet</t>
  </si>
  <si>
    <t>Az üzleti év mérlegfordulónapja: 2016. 12. 31.  (év / hó / nap)</t>
  </si>
  <si>
    <t>VII. ADÓZOTT  EREDMÉNY</t>
  </si>
  <si>
    <t xml:space="preserve">Alaptevékeny-ség </t>
  </si>
  <si>
    <t>Kiegészítő  tevékenység</t>
  </si>
  <si>
    <t>ADÓZÁS ELŐTTI EREDMÉNY (+-A+-B)</t>
  </si>
  <si>
    <t>Kiegészítő tevékenység</t>
  </si>
  <si>
    <t>Alaptevékeny-ség</t>
  </si>
  <si>
    <t xml:space="preserve">Kiegészítő tevékenység </t>
  </si>
  <si>
    <t xml:space="preserve">c </t>
  </si>
  <si>
    <t xml:space="preserve">d </t>
  </si>
  <si>
    <t>ADÓZOTT EREDMÉNY (+-C-IX.)</t>
  </si>
  <si>
    <t>Követelések jelentős tulajdoni  részesedési  viszonyban levő  vállalkozással szemben</t>
  </si>
  <si>
    <t>ADÓZOTT EREDMÉNY (+-C-X.)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</si>
</sst>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\ _F_t"/>
    <numFmt numFmtId="165" formatCode="#,##0\ _F_t"/>
    <numFmt numFmtId="166" formatCode="[$-40E]yyyy\.\ mmmm\ d\."/>
    <numFmt numFmtId="167" formatCode="#,##0.00\ &quot;Ft&quot;"/>
    <numFmt numFmtId="168" formatCode="#,##0_ ;\-#,##0\ 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/>
    </xf>
    <xf numFmtId="0" fontId="7" fillId="0" borderId="13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top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7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167" fontId="5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indent="5"/>
    </xf>
    <xf numFmtId="0" fontId="5" fillId="0" borderId="10" xfId="0" applyFont="1" applyBorder="1" applyAlignment="1">
      <alignment horizontal="left" indent="5"/>
    </xf>
    <xf numFmtId="0" fontId="0" fillId="0" borderId="0" xfId="0" applyAlignment="1">
      <alignment horizontal="left" indent="5"/>
    </xf>
    <xf numFmtId="0" fontId="3" fillId="0" borderId="0" xfId="0" applyFont="1" applyAlignment="1">
      <alignment horizontal="left" indent="5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left" indent="5"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7">
      <selection activeCell="C16" sqref="C16"/>
    </sheetView>
  </sheetViews>
  <sheetFormatPr defaultColWidth="9.00390625" defaultRowHeight="12.75"/>
  <cols>
    <col min="1" max="1" width="4.75390625" style="0" bestFit="1" customWidth="1"/>
    <col min="2" max="2" width="44.125" style="0" customWidth="1"/>
    <col min="3" max="3" width="13.25390625" style="0" customWidth="1"/>
    <col min="4" max="4" width="12.625" style="0" customWidth="1"/>
    <col min="5" max="5" width="12.375" style="50" customWidth="1"/>
    <col min="6" max="6" width="11.375" style="0" bestFit="1" customWidth="1"/>
  </cols>
  <sheetData>
    <row r="2" spans="1:4" ht="14.25">
      <c r="A2" s="85" t="s">
        <v>51</v>
      </c>
      <c r="B2" s="86"/>
      <c r="C2" s="54"/>
      <c r="D2" s="54"/>
    </row>
    <row r="4" spans="1:4" ht="14.25">
      <c r="A4" s="85" t="s">
        <v>50</v>
      </c>
      <c r="B4" s="86"/>
      <c r="C4" s="54"/>
      <c r="D4" s="54"/>
    </row>
    <row r="5" spans="1:5" ht="14.25">
      <c r="A5" s="88" t="s">
        <v>293</v>
      </c>
      <c r="B5" s="88"/>
      <c r="C5" s="88"/>
      <c r="D5" s="88"/>
      <c r="E5" s="88"/>
    </row>
    <row r="6" spans="1:5" ht="15.75">
      <c r="A6" s="89" t="s">
        <v>263</v>
      </c>
      <c r="B6" s="89"/>
      <c r="C6" s="89"/>
      <c r="D6" s="89"/>
      <c r="E6" s="89"/>
    </row>
    <row r="7" spans="1:5" ht="14.25" customHeight="1">
      <c r="A7" s="87" t="s">
        <v>49</v>
      </c>
      <c r="B7" s="87"/>
      <c r="C7" s="87"/>
      <c r="D7" s="87"/>
      <c r="E7" s="87"/>
    </row>
    <row r="9" ht="14.25">
      <c r="E9" s="58" t="s">
        <v>290</v>
      </c>
    </row>
    <row r="10" spans="1:5" ht="38.25">
      <c r="A10" s="8" t="s">
        <v>48</v>
      </c>
      <c r="B10" s="4" t="s">
        <v>47</v>
      </c>
      <c r="C10" s="8" t="s">
        <v>295</v>
      </c>
      <c r="D10" s="8" t="s">
        <v>296</v>
      </c>
      <c r="E10" s="48" t="s">
        <v>6</v>
      </c>
    </row>
    <row r="11" spans="1:5" ht="15">
      <c r="A11" s="4" t="s">
        <v>46</v>
      </c>
      <c r="B11" s="4" t="s">
        <v>45</v>
      </c>
      <c r="C11" s="4" t="s">
        <v>44</v>
      </c>
      <c r="D11" s="4" t="s">
        <v>43</v>
      </c>
      <c r="E11" s="49" t="s">
        <v>94</v>
      </c>
    </row>
    <row r="12" spans="1:5" ht="56.25" customHeight="1">
      <c r="A12" s="6" t="s">
        <v>42</v>
      </c>
      <c r="B12" s="5" t="s">
        <v>41</v>
      </c>
      <c r="C12" s="59">
        <v>2269463</v>
      </c>
      <c r="D12" s="59">
        <v>189395</v>
      </c>
      <c r="E12" s="60">
        <f>SUM(C12:D12)</f>
        <v>2458858</v>
      </c>
    </row>
    <row r="13" spans="1:5" ht="19.5" customHeight="1">
      <c r="A13" s="6" t="s">
        <v>40</v>
      </c>
      <c r="B13" s="5" t="s">
        <v>39</v>
      </c>
      <c r="C13" s="59">
        <v>0</v>
      </c>
      <c r="D13" s="59"/>
      <c r="E13" s="60">
        <f aca="true" t="shared" si="0" ref="E13:E33">SUM(C13:D13)</f>
        <v>0</v>
      </c>
    </row>
    <row r="14" spans="1:5" ht="21.75" customHeight="1">
      <c r="A14" s="4" t="s">
        <v>38</v>
      </c>
      <c r="B14" s="7" t="s">
        <v>37</v>
      </c>
      <c r="C14" s="62">
        <v>2269463</v>
      </c>
      <c r="D14" s="61">
        <f>SUM(D12:D13)</f>
        <v>189395</v>
      </c>
      <c r="E14" s="62">
        <f t="shared" si="0"/>
        <v>2458858</v>
      </c>
    </row>
    <row r="15" spans="1:5" ht="21.75" customHeight="1">
      <c r="A15" s="6" t="s">
        <v>36</v>
      </c>
      <c r="B15" s="5" t="s">
        <v>35</v>
      </c>
      <c r="C15" s="59">
        <v>0</v>
      </c>
      <c r="D15" s="59">
        <v>0</v>
      </c>
      <c r="E15" s="60">
        <f t="shared" si="0"/>
        <v>0</v>
      </c>
    </row>
    <row r="16" spans="1:5" ht="21.75" customHeight="1">
      <c r="A16" s="6" t="s">
        <v>34</v>
      </c>
      <c r="B16" s="5" t="s">
        <v>33</v>
      </c>
      <c r="C16" s="59">
        <v>25</v>
      </c>
      <c r="D16" s="59">
        <v>0</v>
      </c>
      <c r="E16" s="60">
        <f t="shared" si="0"/>
        <v>25</v>
      </c>
    </row>
    <row r="17" spans="1:5" ht="21.75" customHeight="1">
      <c r="A17" s="4" t="s">
        <v>32</v>
      </c>
      <c r="B17" s="7" t="s">
        <v>31</v>
      </c>
      <c r="C17" s="59">
        <v>25</v>
      </c>
      <c r="D17" s="61">
        <f>SUM(D15:D16)</f>
        <v>0</v>
      </c>
      <c r="E17" s="60">
        <f t="shared" si="0"/>
        <v>25</v>
      </c>
    </row>
    <row r="18" spans="1:5" ht="21.75" customHeight="1">
      <c r="A18" s="4" t="s">
        <v>30</v>
      </c>
      <c r="B18" s="7" t="s">
        <v>8</v>
      </c>
      <c r="C18" s="62">
        <v>94662</v>
      </c>
      <c r="D18" s="61">
        <v>5228</v>
      </c>
      <c r="E18" s="62">
        <f t="shared" si="0"/>
        <v>99890</v>
      </c>
    </row>
    <row r="19" spans="1:5" ht="21.75" customHeight="1">
      <c r="A19" s="6"/>
      <c r="B19" s="5" t="s">
        <v>29</v>
      </c>
      <c r="C19" s="59">
        <v>1339</v>
      </c>
      <c r="D19" s="59">
        <v>112</v>
      </c>
      <c r="E19" s="60">
        <f t="shared" si="0"/>
        <v>1451</v>
      </c>
    </row>
    <row r="20" spans="1:5" ht="21.75" customHeight="1">
      <c r="A20" s="6" t="s">
        <v>28</v>
      </c>
      <c r="B20" s="5" t="s">
        <v>0</v>
      </c>
      <c r="C20" s="59">
        <v>475222</v>
      </c>
      <c r="D20" s="59">
        <v>38647</v>
      </c>
      <c r="E20" s="60">
        <f t="shared" si="0"/>
        <v>513869</v>
      </c>
    </row>
    <row r="21" spans="1:5" ht="21.75" customHeight="1">
      <c r="A21" s="6" t="s">
        <v>27</v>
      </c>
      <c r="B21" s="5" t="s">
        <v>26</v>
      </c>
      <c r="C21" s="59">
        <v>493909</v>
      </c>
      <c r="D21" s="59">
        <v>34865</v>
      </c>
      <c r="E21" s="60">
        <f t="shared" si="0"/>
        <v>528774</v>
      </c>
    </row>
    <row r="22" spans="1:5" ht="21.75" customHeight="1">
      <c r="A22" s="6" t="s">
        <v>25</v>
      </c>
      <c r="B22" s="5" t="s">
        <v>24</v>
      </c>
      <c r="C22" s="59">
        <v>110782</v>
      </c>
      <c r="D22" s="59">
        <v>5748</v>
      </c>
      <c r="E22" s="60">
        <f t="shared" si="0"/>
        <v>116530</v>
      </c>
    </row>
    <row r="23" spans="1:5" ht="21.75" customHeight="1">
      <c r="A23" s="6" t="s">
        <v>23</v>
      </c>
      <c r="B23" s="5" t="s">
        <v>1</v>
      </c>
      <c r="C23" s="59">
        <v>1094</v>
      </c>
      <c r="D23" s="59">
        <v>91</v>
      </c>
      <c r="E23" s="60">
        <f t="shared" si="0"/>
        <v>1185</v>
      </c>
    </row>
    <row r="24" spans="1:5" ht="21.75" customHeight="1">
      <c r="A24" s="6" t="s">
        <v>22</v>
      </c>
      <c r="B24" s="5" t="s">
        <v>21</v>
      </c>
      <c r="C24" s="59">
        <v>45114</v>
      </c>
      <c r="D24" s="59">
        <v>3763</v>
      </c>
      <c r="E24" s="60">
        <f t="shared" si="0"/>
        <v>48877</v>
      </c>
    </row>
    <row r="25" spans="1:5" ht="21.75" customHeight="1">
      <c r="A25" s="4" t="s">
        <v>20</v>
      </c>
      <c r="B25" s="7" t="s">
        <v>19</v>
      </c>
      <c r="C25" s="62">
        <v>1126121</v>
      </c>
      <c r="D25" s="62">
        <f>SUM(D20:D24)</f>
        <v>83114</v>
      </c>
      <c r="E25" s="62">
        <f t="shared" si="0"/>
        <v>1209235</v>
      </c>
    </row>
    <row r="26" spans="1:5" ht="27" customHeight="1">
      <c r="A26" s="6" t="s">
        <v>18</v>
      </c>
      <c r="B26" s="5" t="s">
        <v>2</v>
      </c>
      <c r="C26" s="59">
        <v>640145</v>
      </c>
      <c r="D26" s="59">
        <v>32053</v>
      </c>
      <c r="E26" s="60">
        <f t="shared" si="0"/>
        <v>672198</v>
      </c>
    </row>
    <row r="27" spans="1:5" ht="21.75" customHeight="1">
      <c r="A27" s="6" t="s">
        <v>17</v>
      </c>
      <c r="B27" s="5" t="s">
        <v>3</v>
      </c>
      <c r="C27" s="59">
        <v>91440</v>
      </c>
      <c r="D27" s="59">
        <v>4438</v>
      </c>
      <c r="E27" s="60">
        <f t="shared" si="0"/>
        <v>95878</v>
      </c>
    </row>
    <row r="28" spans="1:5" ht="21.75" customHeight="1">
      <c r="A28" s="6" t="s">
        <v>16</v>
      </c>
      <c r="B28" s="5" t="s">
        <v>4</v>
      </c>
      <c r="C28" s="59">
        <v>197028</v>
      </c>
      <c r="D28" s="59">
        <v>11097</v>
      </c>
      <c r="E28" s="60">
        <f t="shared" si="0"/>
        <v>208125</v>
      </c>
    </row>
    <row r="29" spans="1:5" ht="21.75" customHeight="1">
      <c r="A29" s="4" t="s">
        <v>15</v>
      </c>
      <c r="B29" s="7" t="s">
        <v>14</v>
      </c>
      <c r="C29" s="62">
        <v>928613</v>
      </c>
      <c r="D29" s="62">
        <f>SUM(D26:D28)</f>
        <v>47588</v>
      </c>
      <c r="E29" s="62">
        <f t="shared" si="0"/>
        <v>976201</v>
      </c>
    </row>
    <row r="30" spans="1:5" ht="21.75" customHeight="1">
      <c r="A30" s="4" t="s">
        <v>13</v>
      </c>
      <c r="B30" s="7" t="s">
        <v>5</v>
      </c>
      <c r="C30" s="62">
        <v>74331</v>
      </c>
      <c r="D30" s="62">
        <v>2511</v>
      </c>
      <c r="E30" s="62">
        <f t="shared" si="0"/>
        <v>76842</v>
      </c>
    </row>
    <row r="31" spans="1:5" ht="21.75" customHeight="1">
      <c r="A31" s="4" t="s">
        <v>12</v>
      </c>
      <c r="B31" s="7" t="s">
        <v>7</v>
      </c>
      <c r="C31" s="62">
        <v>275055</v>
      </c>
      <c r="D31" s="62">
        <v>5243</v>
      </c>
      <c r="E31" s="62">
        <f t="shared" si="0"/>
        <v>280298</v>
      </c>
    </row>
    <row r="32" spans="1:5" ht="21.75" customHeight="1">
      <c r="A32" s="6"/>
      <c r="B32" s="5" t="s">
        <v>11</v>
      </c>
      <c r="C32" s="59">
        <v>10906</v>
      </c>
      <c r="D32" s="59">
        <v>690</v>
      </c>
      <c r="E32" s="60">
        <f t="shared" si="0"/>
        <v>11596</v>
      </c>
    </row>
    <row r="33" spans="1:5" ht="21.75" customHeight="1">
      <c r="A33" s="4" t="s">
        <v>10</v>
      </c>
      <c r="B33" s="3" t="s">
        <v>9</v>
      </c>
      <c r="C33" s="62">
        <v>-39970</v>
      </c>
      <c r="D33" s="62">
        <f>SUM(D14,D17,D18)-SUM(D25,D29,D30,D31)</f>
        <v>56167</v>
      </c>
      <c r="E33" s="62">
        <f t="shared" si="0"/>
        <v>16197</v>
      </c>
    </row>
    <row r="34" ht="21.75" customHeight="1"/>
    <row r="35" ht="14.25">
      <c r="F35" s="1"/>
    </row>
    <row r="36" ht="23.25" customHeight="1"/>
  </sheetData>
  <sheetProtection/>
  <mergeCells count="5">
    <mergeCell ref="A2:B2"/>
    <mergeCell ref="A4:B4"/>
    <mergeCell ref="A7:E7"/>
    <mergeCell ref="A5:E5"/>
    <mergeCell ref="A6:E6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4">
      <selection activeCell="B15" sqref="B15"/>
    </sheetView>
  </sheetViews>
  <sheetFormatPr defaultColWidth="9.00390625" defaultRowHeight="12.75"/>
  <cols>
    <col min="1" max="1" width="4.625" style="0" bestFit="1" customWidth="1"/>
    <col min="2" max="2" width="47.125" style="0" customWidth="1"/>
    <col min="3" max="3" width="10.875" style="0" customWidth="1"/>
    <col min="4" max="4" width="9.875" style="0" bestFit="1" customWidth="1"/>
    <col min="5" max="5" width="12.375" style="51" customWidth="1"/>
  </cols>
  <sheetData>
    <row r="2" spans="1:4" ht="12.75">
      <c r="A2" s="90" t="s">
        <v>93</v>
      </c>
      <c r="B2" s="86"/>
      <c r="C2" s="54"/>
      <c r="D2" s="54"/>
    </row>
    <row r="4" spans="1:4" ht="12.75">
      <c r="A4" s="90" t="s">
        <v>92</v>
      </c>
      <c r="B4" s="86"/>
      <c r="C4" s="54"/>
      <c r="D4" s="54"/>
    </row>
    <row r="5" spans="1:5" ht="14.25">
      <c r="A5" s="88" t="s">
        <v>293</v>
      </c>
      <c r="B5" s="88"/>
      <c r="C5" s="88"/>
      <c r="D5" s="88"/>
      <c r="E5" s="88"/>
    </row>
    <row r="6" spans="1:5" ht="15.75">
      <c r="A6" s="89" t="s">
        <v>263</v>
      </c>
      <c r="B6" s="89"/>
      <c r="C6" s="89"/>
      <c r="D6" s="89"/>
      <c r="E6" s="89"/>
    </row>
    <row r="7" spans="1:5" ht="15.75">
      <c r="A7" s="87" t="s">
        <v>49</v>
      </c>
      <c r="B7" s="87"/>
      <c r="C7" s="87"/>
      <c r="D7" s="87"/>
      <c r="E7" s="87"/>
    </row>
    <row r="9" spans="1:5" ht="13.5" customHeight="1">
      <c r="A9" s="4" t="s">
        <v>46</v>
      </c>
      <c r="B9" s="63" t="s">
        <v>45</v>
      </c>
      <c r="C9" s="63" t="s">
        <v>44</v>
      </c>
      <c r="D9" s="63" t="s">
        <v>43</v>
      </c>
      <c r="E9" s="64" t="s">
        <v>94</v>
      </c>
    </row>
    <row r="10" spans="1:5" ht="14.25">
      <c r="A10" s="6" t="s">
        <v>91</v>
      </c>
      <c r="B10" s="65" t="s">
        <v>90</v>
      </c>
      <c r="C10" s="59"/>
      <c r="D10" s="59"/>
      <c r="E10" s="60"/>
    </row>
    <row r="11" spans="1:5" ht="19.5" customHeight="1">
      <c r="A11" s="6"/>
      <c r="B11" s="65" t="s">
        <v>89</v>
      </c>
      <c r="C11" s="59"/>
      <c r="D11" s="59"/>
      <c r="E11" s="60"/>
    </row>
    <row r="12" spans="1:5" ht="19.5" customHeight="1">
      <c r="A12" s="12" t="s">
        <v>88</v>
      </c>
      <c r="B12" s="66" t="s">
        <v>87</v>
      </c>
      <c r="C12" s="59"/>
      <c r="D12" s="59"/>
      <c r="E12" s="60"/>
    </row>
    <row r="13" spans="1:5" ht="19.5" customHeight="1">
      <c r="A13" s="6"/>
      <c r="B13" s="65" t="s">
        <v>86</v>
      </c>
      <c r="C13" s="59"/>
      <c r="D13" s="59"/>
      <c r="E13" s="60"/>
    </row>
    <row r="14" spans="1:5" ht="19.5" customHeight="1">
      <c r="A14" s="6" t="s">
        <v>85</v>
      </c>
      <c r="B14" s="67" t="s">
        <v>84</v>
      </c>
      <c r="C14" s="59"/>
      <c r="D14" s="59"/>
      <c r="E14" s="60"/>
    </row>
    <row r="15" spans="1:5" ht="19.5" customHeight="1">
      <c r="A15" s="4"/>
      <c r="B15" s="66" t="s">
        <v>83</v>
      </c>
      <c r="C15" s="59"/>
      <c r="D15" s="59"/>
      <c r="E15" s="60"/>
    </row>
    <row r="16" spans="1:5" ht="26.25" customHeight="1">
      <c r="A16" s="12" t="s">
        <v>82</v>
      </c>
      <c r="B16" s="68" t="s">
        <v>81</v>
      </c>
      <c r="C16" s="59">
        <v>69</v>
      </c>
      <c r="D16" s="59">
        <v>5</v>
      </c>
      <c r="E16" s="60">
        <f>SUM(C16:D16)</f>
        <v>74</v>
      </c>
    </row>
    <row r="17" spans="1:5" ht="19.5" customHeight="1">
      <c r="A17" s="6"/>
      <c r="B17" s="65" t="s">
        <v>80</v>
      </c>
      <c r="C17" s="59">
        <v>0</v>
      </c>
      <c r="D17" s="59"/>
      <c r="E17" s="60">
        <f aca="true" t="shared" si="0" ref="E17:E33">SUM(C17:D17)</f>
        <v>0</v>
      </c>
    </row>
    <row r="18" spans="1:5" ht="23.25" customHeight="1">
      <c r="A18" s="6" t="s">
        <v>79</v>
      </c>
      <c r="B18" s="65" t="s">
        <v>78</v>
      </c>
      <c r="C18" s="59">
        <v>0</v>
      </c>
      <c r="D18" s="59"/>
      <c r="E18" s="60">
        <f t="shared" si="0"/>
        <v>0</v>
      </c>
    </row>
    <row r="19" spans="1:5" ht="19.5" customHeight="1">
      <c r="A19" s="4" t="s">
        <v>77</v>
      </c>
      <c r="B19" s="69" t="s">
        <v>76</v>
      </c>
      <c r="C19" s="62">
        <v>69</v>
      </c>
      <c r="D19" s="62">
        <f>SUM(D10:D18)</f>
        <v>5</v>
      </c>
      <c r="E19" s="62">
        <f t="shared" si="0"/>
        <v>74</v>
      </c>
    </row>
    <row r="20" spans="1:5" ht="19.5" customHeight="1">
      <c r="A20" s="6" t="s">
        <v>75</v>
      </c>
      <c r="B20" s="65" t="s">
        <v>74</v>
      </c>
      <c r="C20" s="59">
        <v>0</v>
      </c>
      <c r="D20" s="59"/>
      <c r="E20" s="60">
        <f t="shared" si="0"/>
        <v>0</v>
      </c>
    </row>
    <row r="21" spans="1:5" ht="19.5" customHeight="1">
      <c r="A21" s="6"/>
      <c r="B21" s="65" t="s">
        <v>73</v>
      </c>
      <c r="C21" s="59">
        <v>0</v>
      </c>
      <c r="D21" s="59"/>
      <c r="E21" s="60">
        <f t="shared" si="0"/>
        <v>0</v>
      </c>
    </row>
    <row r="22" spans="1:5" ht="19.5" customHeight="1">
      <c r="A22" s="6" t="s">
        <v>72</v>
      </c>
      <c r="B22" s="65" t="s">
        <v>71</v>
      </c>
      <c r="C22" s="59">
        <v>6349</v>
      </c>
      <c r="D22" s="59">
        <v>530</v>
      </c>
      <c r="E22" s="60">
        <f t="shared" si="0"/>
        <v>6879</v>
      </c>
    </row>
    <row r="23" spans="1:5" ht="19.5" customHeight="1">
      <c r="A23" s="4"/>
      <c r="B23" s="66" t="s">
        <v>70</v>
      </c>
      <c r="C23" s="59">
        <v>0</v>
      </c>
      <c r="D23" s="59"/>
      <c r="E23" s="60">
        <f t="shared" si="0"/>
        <v>0</v>
      </c>
    </row>
    <row r="24" spans="1:5" ht="19.5" customHeight="1">
      <c r="A24" s="6" t="s">
        <v>69</v>
      </c>
      <c r="B24" s="65" t="s">
        <v>68</v>
      </c>
      <c r="C24" s="59">
        <v>0</v>
      </c>
      <c r="D24" s="59"/>
      <c r="E24" s="60">
        <f t="shared" si="0"/>
        <v>0</v>
      </c>
    </row>
    <row r="25" spans="1:6" ht="19.5" customHeight="1">
      <c r="A25" s="6" t="s">
        <v>67</v>
      </c>
      <c r="B25" s="65" t="s">
        <v>66</v>
      </c>
      <c r="C25" s="59">
        <v>40</v>
      </c>
      <c r="D25" s="59">
        <v>3</v>
      </c>
      <c r="E25" s="60">
        <f t="shared" si="0"/>
        <v>43</v>
      </c>
      <c r="F25" t="s">
        <v>261</v>
      </c>
    </row>
    <row r="26" spans="1:5" ht="27" customHeight="1">
      <c r="A26" s="4" t="s">
        <v>65</v>
      </c>
      <c r="B26" s="69" t="s">
        <v>64</v>
      </c>
      <c r="C26" s="62">
        <v>6389</v>
      </c>
      <c r="D26" s="62">
        <f>SUM(D20:D25)</f>
        <v>533</v>
      </c>
      <c r="E26" s="62">
        <f t="shared" si="0"/>
        <v>6922</v>
      </c>
    </row>
    <row r="27" spans="1:5" ht="19.5" customHeight="1">
      <c r="A27" s="4" t="s">
        <v>63</v>
      </c>
      <c r="B27" s="69" t="s">
        <v>62</v>
      </c>
      <c r="C27" s="62">
        <v>-6320</v>
      </c>
      <c r="D27" s="62">
        <f>D19-D26</f>
        <v>-528</v>
      </c>
      <c r="E27" s="62">
        <f t="shared" si="0"/>
        <v>-6848</v>
      </c>
    </row>
    <row r="28" spans="1:5" ht="19.5" customHeight="1" hidden="1">
      <c r="A28" s="4" t="s">
        <v>60</v>
      </c>
      <c r="B28" s="69" t="s">
        <v>59</v>
      </c>
      <c r="C28" s="62" t="e">
        <f>SUM(#REF!)</f>
        <v>#REF!</v>
      </c>
      <c r="D28" s="62">
        <v>0</v>
      </c>
      <c r="E28" s="62" t="e">
        <f t="shared" si="0"/>
        <v>#REF!</v>
      </c>
    </row>
    <row r="29" spans="1:5" ht="19.5" customHeight="1" hidden="1">
      <c r="A29" s="4" t="s">
        <v>58</v>
      </c>
      <c r="B29" s="69" t="s">
        <v>57</v>
      </c>
      <c r="C29" s="62" t="e">
        <f>SUM(#REF!)</f>
        <v>#REF!</v>
      </c>
      <c r="D29" s="62">
        <v>0</v>
      </c>
      <c r="E29" s="62" t="e">
        <f t="shared" si="0"/>
        <v>#REF!</v>
      </c>
    </row>
    <row r="30" spans="1:5" ht="19.5" customHeight="1" hidden="1">
      <c r="A30" s="4" t="s">
        <v>56</v>
      </c>
      <c r="B30" s="69" t="s">
        <v>55</v>
      </c>
      <c r="C30" s="62" t="e">
        <f>SUM(#REF!)</f>
        <v>#REF!</v>
      </c>
      <c r="D30" s="62">
        <f>D28-D29</f>
        <v>0</v>
      </c>
      <c r="E30" s="62" t="e">
        <f t="shared" si="0"/>
        <v>#REF!</v>
      </c>
    </row>
    <row r="31" spans="1:5" ht="19.5" customHeight="1">
      <c r="A31" s="4" t="s">
        <v>61</v>
      </c>
      <c r="B31" s="70" t="s">
        <v>297</v>
      </c>
      <c r="C31" s="62">
        <v>-46290</v>
      </c>
      <c r="D31" s="62">
        <v>55639</v>
      </c>
      <c r="E31" s="62">
        <v>9349</v>
      </c>
    </row>
    <row r="32" spans="1:5" ht="19.5" customHeight="1">
      <c r="A32" s="9" t="s">
        <v>278</v>
      </c>
      <c r="B32" s="69" t="s">
        <v>54</v>
      </c>
      <c r="C32" s="59">
        <v>6041</v>
      </c>
      <c r="D32" s="60">
        <v>1538</v>
      </c>
      <c r="E32" s="60">
        <f t="shared" si="0"/>
        <v>7579</v>
      </c>
    </row>
    <row r="33" spans="1:5" ht="19.5" customHeight="1">
      <c r="A33" s="9" t="s">
        <v>56</v>
      </c>
      <c r="B33" s="69" t="s">
        <v>305</v>
      </c>
      <c r="C33" s="62">
        <v>-52331</v>
      </c>
      <c r="D33" s="62">
        <f>D31-D32</f>
        <v>54101</v>
      </c>
      <c r="E33" s="62">
        <f t="shared" si="0"/>
        <v>1770</v>
      </c>
    </row>
    <row r="34" ht="19.5" customHeight="1"/>
    <row r="35" ht="19.5" customHeight="1"/>
  </sheetData>
  <sheetProtection/>
  <mergeCells count="5">
    <mergeCell ref="A2:B2"/>
    <mergeCell ref="A4:B4"/>
    <mergeCell ref="A7:E7"/>
    <mergeCell ref="A5:E5"/>
    <mergeCell ref="A6:E6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16">
      <selection activeCell="D8" sqref="D8"/>
    </sheetView>
  </sheetViews>
  <sheetFormatPr defaultColWidth="9.00390625" defaultRowHeight="12.75"/>
  <cols>
    <col min="1" max="1" width="6.625" style="0" customWidth="1"/>
    <col min="2" max="2" width="41.375" style="0" customWidth="1"/>
    <col min="3" max="3" width="13.625" style="0" customWidth="1"/>
    <col min="4" max="4" width="12.125" style="0" customWidth="1"/>
    <col min="5" max="5" width="12.375" style="0" customWidth="1"/>
    <col min="6" max="6" width="14.375" style="0" customWidth="1"/>
  </cols>
  <sheetData>
    <row r="2" spans="1:5" ht="12.75">
      <c r="A2" s="85" t="s">
        <v>51</v>
      </c>
      <c r="B2" s="86"/>
      <c r="C2" s="86"/>
      <c r="D2" s="86"/>
      <c r="E2" s="86"/>
    </row>
    <row r="4" spans="1:5" ht="18">
      <c r="A4" s="85" t="s">
        <v>50</v>
      </c>
      <c r="B4" s="86"/>
      <c r="C4" s="54"/>
      <c r="D4" s="54"/>
      <c r="E4" s="52">
        <v>51</v>
      </c>
    </row>
    <row r="5" spans="1:5" ht="14.25">
      <c r="A5" s="88" t="s">
        <v>293</v>
      </c>
      <c r="B5" s="88"/>
      <c r="C5" s="88"/>
      <c r="D5" s="88"/>
      <c r="E5" s="88"/>
    </row>
    <row r="6" spans="1:5" ht="15.75">
      <c r="A6" s="87" t="s">
        <v>288</v>
      </c>
      <c r="B6" s="87"/>
      <c r="C6" s="87"/>
      <c r="D6" s="87"/>
      <c r="E6" s="87"/>
    </row>
    <row r="7" spans="1:5" ht="15.75">
      <c r="A7" s="87" t="s">
        <v>49</v>
      </c>
      <c r="B7" s="87"/>
      <c r="C7" s="87"/>
      <c r="D7" s="87"/>
      <c r="E7" s="87"/>
    </row>
    <row r="9" ht="12.75">
      <c r="E9" s="57" t="s">
        <v>290</v>
      </c>
    </row>
    <row r="10" spans="1:5" ht="38.25">
      <c r="A10" s="8" t="s">
        <v>48</v>
      </c>
      <c r="B10" s="4" t="s">
        <v>47</v>
      </c>
      <c r="C10" s="8" t="s">
        <v>295</v>
      </c>
      <c r="D10" s="8" t="s">
        <v>298</v>
      </c>
      <c r="E10" s="4" t="s">
        <v>6</v>
      </c>
    </row>
    <row r="11" spans="1:5" ht="21.75" customHeight="1">
      <c r="A11" s="4" t="s">
        <v>46</v>
      </c>
      <c r="B11" s="4" t="s">
        <v>45</v>
      </c>
      <c r="C11" s="4" t="s">
        <v>44</v>
      </c>
      <c r="D11" s="4" t="s">
        <v>43</v>
      </c>
      <c r="E11" s="4" t="s">
        <v>94</v>
      </c>
    </row>
    <row r="12" spans="1:5" ht="21.75" customHeight="1">
      <c r="A12" s="6" t="s">
        <v>42</v>
      </c>
      <c r="B12" s="5" t="s">
        <v>41</v>
      </c>
      <c r="C12" s="59">
        <v>2269463</v>
      </c>
      <c r="D12" s="59">
        <v>189395</v>
      </c>
      <c r="E12" s="59">
        <f>SUM(C12:D12)</f>
        <v>2458858</v>
      </c>
    </row>
    <row r="13" spans="1:5" ht="21.75" customHeight="1">
      <c r="A13" s="6" t="s">
        <v>40</v>
      </c>
      <c r="B13" s="5" t="s">
        <v>39</v>
      </c>
      <c r="C13" s="59">
        <v>0</v>
      </c>
      <c r="D13" s="59"/>
      <c r="E13" s="59">
        <f aca="true" t="shared" si="0" ref="E13:E28">SUM(C13:D13)</f>
        <v>0</v>
      </c>
    </row>
    <row r="14" spans="1:5" ht="21.75" customHeight="1">
      <c r="A14" s="4" t="s">
        <v>38</v>
      </c>
      <c r="B14" s="7" t="s">
        <v>37</v>
      </c>
      <c r="C14" s="62">
        <v>2269463</v>
      </c>
      <c r="D14" s="62">
        <f>SUM(D12:D13)</f>
        <v>189395</v>
      </c>
      <c r="E14" s="62">
        <f t="shared" si="0"/>
        <v>2458858</v>
      </c>
    </row>
    <row r="15" spans="1:5" ht="21.75" customHeight="1">
      <c r="A15" s="6" t="s">
        <v>36</v>
      </c>
      <c r="B15" s="5" t="s">
        <v>276</v>
      </c>
      <c r="C15" s="59">
        <v>1388003</v>
      </c>
      <c r="D15" s="59">
        <v>85951</v>
      </c>
      <c r="E15" s="59">
        <f t="shared" si="0"/>
        <v>1473954</v>
      </c>
    </row>
    <row r="16" spans="1:5" ht="21.75" customHeight="1">
      <c r="A16" s="6" t="s">
        <v>34</v>
      </c>
      <c r="B16" s="5" t="s">
        <v>1</v>
      </c>
      <c r="C16" s="59">
        <v>1094</v>
      </c>
      <c r="D16" s="59">
        <v>91</v>
      </c>
      <c r="E16" s="59">
        <f t="shared" si="0"/>
        <v>1185</v>
      </c>
    </row>
    <row r="17" spans="1:5" ht="21.75" customHeight="1">
      <c r="A17" s="6" t="s">
        <v>275</v>
      </c>
      <c r="B17" s="5" t="s">
        <v>21</v>
      </c>
      <c r="C17" s="59">
        <v>45113</v>
      </c>
      <c r="D17" s="59">
        <v>3764</v>
      </c>
      <c r="E17" s="59">
        <f t="shared" si="0"/>
        <v>48877</v>
      </c>
    </row>
    <row r="18" spans="1:5" ht="21.75" customHeight="1">
      <c r="A18" s="4" t="s">
        <v>32</v>
      </c>
      <c r="B18" s="7" t="s">
        <v>274</v>
      </c>
      <c r="C18" s="62">
        <v>1434210</v>
      </c>
      <c r="D18" s="62">
        <f>SUM(D15:D17)</f>
        <v>89806</v>
      </c>
      <c r="E18" s="62">
        <f t="shared" si="0"/>
        <v>1524016</v>
      </c>
    </row>
    <row r="19" spans="1:5" ht="21.75" customHeight="1">
      <c r="A19" s="4" t="s">
        <v>30</v>
      </c>
      <c r="B19" s="7" t="s">
        <v>273</v>
      </c>
      <c r="C19" s="62">
        <v>835253</v>
      </c>
      <c r="D19" s="62">
        <f>D14-D18</f>
        <v>99589</v>
      </c>
      <c r="E19" s="62">
        <f t="shared" si="0"/>
        <v>934842</v>
      </c>
    </row>
    <row r="20" spans="1:5" ht="21.75" customHeight="1">
      <c r="A20" s="6" t="s">
        <v>272</v>
      </c>
      <c r="B20" s="5" t="s">
        <v>271</v>
      </c>
      <c r="C20" s="59">
        <v>156813</v>
      </c>
      <c r="D20" s="59">
        <v>0</v>
      </c>
      <c r="E20" s="59">
        <f t="shared" si="0"/>
        <v>156813</v>
      </c>
    </row>
    <row r="21" spans="1:5" ht="21.75" customHeight="1">
      <c r="A21" s="6" t="s">
        <v>25</v>
      </c>
      <c r="B21" s="5" t="s">
        <v>270</v>
      </c>
      <c r="C21" s="59">
        <v>533509</v>
      </c>
      <c r="D21" s="59">
        <v>43032</v>
      </c>
      <c r="E21" s="59">
        <f t="shared" si="0"/>
        <v>576541</v>
      </c>
    </row>
    <row r="22" spans="1:5" ht="21.75" customHeight="1">
      <c r="A22" s="6" t="s">
        <v>23</v>
      </c>
      <c r="B22" s="5" t="s">
        <v>269</v>
      </c>
      <c r="C22" s="59">
        <v>4508</v>
      </c>
      <c r="D22" s="59">
        <v>375</v>
      </c>
      <c r="E22" s="59">
        <f t="shared" si="0"/>
        <v>4883</v>
      </c>
    </row>
    <row r="23" spans="1:5" ht="21.75" customHeight="1">
      <c r="A23" s="4" t="s">
        <v>268</v>
      </c>
      <c r="B23" s="7" t="s">
        <v>267</v>
      </c>
      <c r="C23" s="62">
        <v>694830</v>
      </c>
      <c r="D23" s="62">
        <f>SUM(D20:D22)</f>
        <v>43407</v>
      </c>
      <c r="E23" s="62">
        <f t="shared" si="0"/>
        <v>738237</v>
      </c>
    </row>
    <row r="24" spans="1:5" ht="21.75" customHeight="1">
      <c r="A24" s="4" t="s">
        <v>15</v>
      </c>
      <c r="B24" s="7" t="s">
        <v>8</v>
      </c>
      <c r="C24" s="62">
        <v>94662</v>
      </c>
      <c r="D24" s="62">
        <v>5228</v>
      </c>
      <c r="E24" s="62">
        <f t="shared" si="0"/>
        <v>99890</v>
      </c>
    </row>
    <row r="25" spans="1:5" ht="21.75" customHeight="1">
      <c r="A25" s="6"/>
      <c r="B25" s="5" t="s">
        <v>266</v>
      </c>
      <c r="C25" s="59">
        <v>1339</v>
      </c>
      <c r="D25" s="59">
        <v>112</v>
      </c>
      <c r="E25" s="59">
        <f t="shared" si="0"/>
        <v>1451</v>
      </c>
    </row>
    <row r="26" spans="1:5" ht="27" customHeight="1">
      <c r="A26" s="4" t="s">
        <v>13</v>
      </c>
      <c r="B26" s="7" t="s">
        <v>7</v>
      </c>
      <c r="C26" s="62">
        <v>275055</v>
      </c>
      <c r="D26" s="62">
        <v>5243</v>
      </c>
      <c r="E26" s="62">
        <f t="shared" si="0"/>
        <v>280298</v>
      </c>
    </row>
    <row r="27" spans="1:5" ht="21.75" customHeight="1">
      <c r="A27" s="4"/>
      <c r="B27" s="10" t="s">
        <v>265</v>
      </c>
      <c r="C27" s="59">
        <v>10906</v>
      </c>
      <c r="D27" s="59">
        <v>690</v>
      </c>
      <c r="E27" s="59">
        <f t="shared" si="0"/>
        <v>11596</v>
      </c>
    </row>
    <row r="28" spans="1:5" ht="31.5" customHeight="1">
      <c r="A28" s="4" t="s">
        <v>10</v>
      </c>
      <c r="B28" s="3" t="s">
        <v>264</v>
      </c>
      <c r="C28" s="62">
        <v>-39970</v>
      </c>
      <c r="D28" s="62">
        <f>(D19+D24)-(D23+D26)</f>
        <v>56167</v>
      </c>
      <c r="E28" s="62">
        <f t="shared" si="0"/>
        <v>16197</v>
      </c>
    </row>
    <row r="36" ht="23.25" customHeight="1"/>
  </sheetData>
  <sheetProtection/>
  <mergeCells count="5">
    <mergeCell ref="A7:E7"/>
    <mergeCell ref="A2:E2"/>
    <mergeCell ref="A4:B4"/>
    <mergeCell ref="A5:E5"/>
    <mergeCell ref="A6:E6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4"/>
  <sheetViews>
    <sheetView workbookViewId="0" topLeftCell="A13">
      <selection activeCell="B23" sqref="B23"/>
    </sheetView>
  </sheetViews>
  <sheetFormatPr defaultColWidth="9.00390625" defaultRowHeight="12.75"/>
  <cols>
    <col min="1" max="1" width="5.75390625" style="0" bestFit="1" customWidth="1"/>
    <col min="2" max="2" width="49.125" style="0" bestFit="1" customWidth="1"/>
    <col min="3" max="3" width="13.00390625" style="0" customWidth="1"/>
    <col min="4" max="4" width="12.75390625" style="0" customWidth="1"/>
    <col min="5" max="5" width="12.375" style="0" customWidth="1"/>
  </cols>
  <sheetData>
    <row r="2" spans="1:5" ht="12.75">
      <c r="A2" s="85" t="s">
        <v>51</v>
      </c>
      <c r="B2" s="86"/>
      <c r="C2" s="86"/>
      <c r="D2" s="86"/>
      <c r="E2" s="86"/>
    </row>
    <row r="4" spans="1:5" ht="18">
      <c r="A4" s="85" t="s">
        <v>50</v>
      </c>
      <c r="B4" s="86"/>
      <c r="C4" s="54"/>
      <c r="D4" s="54"/>
      <c r="E4" s="52">
        <v>52</v>
      </c>
    </row>
    <row r="5" spans="1:5" ht="14.25">
      <c r="A5" s="88" t="s">
        <v>293</v>
      </c>
      <c r="B5" s="88"/>
      <c r="C5" s="88"/>
      <c r="D5" s="88"/>
      <c r="E5" s="88"/>
    </row>
    <row r="6" spans="1:5" ht="15.75">
      <c r="A6" s="87" t="s">
        <v>288</v>
      </c>
      <c r="B6" s="87"/>
      <c r="C6" s="87"/>
      <c r="D6" s="87"/>
      <c r="E6" s="87"/>
    </row>
    <row r="7" spans="1:5" ht="15.75">
      <c r="A7" s="87" t="s">
        <v>49</v>
      </c>
      <c r="B7" s="87"/>
      <c r="C7" s="87"/>
      <c r="D7" s="87"/>
      <c r="E7" s="87"/>
    </row>
    <row r="8" ht="12.75">
      <c r="D8" t="s">
        <v>122</v>
      </c>
    </row>
    <row r="9" spans="1:5" ht="25.5">
      <c r="A9" s="8" t="s">
        <v>48</v>
      </c>
      <c r="B9" s="4" t="s">
        <v>47</v>
      </c>
      <c r="C9" s="8" t="s">
        <v>295</v>
      </c>
      <c r="D9" s="8" t="s">
        <v>298</v>
      </c>
      <c r="E9" s="56" t="s">
        <v>290</v>
      </c>
    </row>
    <row r="10" spans="1:5" ht="12.75">
      <c r="A10" s="4" t="s">
        <v>46</v>
      </c>
      <c r="B10" s="4" t="s">
        <v>45</v>
      </c>
      <c r="C10" s="4" t="s">
        <v>44</v>
      </c>
      <c r="D10" s="4" t="s">
        <v>43</v>
      </c>
      <c r="E10" s="4" t="s">
        <v>289</v>
      </c>
    </row>
    <row r="11" spans="1:5" ht="19.5" customHeight="1">
      <c r="A11" s="6" t="s">
        <v>22</v>
      </c>
      <c r="B11" s="5" t="s">
        <v>90</v>
      </c>
      <c r="C11" s="59"/>
      <c r="D11" s="59"/>
      <c r="E11" s="59"/>
    </row>
    <row r="12" spans="1:5" ht="19.5" customHeight="1">
      <c r="A12" s="6"/>
      <c r="B12" s="5" t="s">
        <v>287</v>
      </c>
      <c r="C12" s="59"/>
      <c r="D12" s="59"/>
      <c r="E12" s="59"/>
    </row>
    <row r="13" spans="1:5" ht="19.5" customHeight="1">
      <c r="A13" s="12" t="s">
        <v>18</v>
      </c>
      <c r="B13" s="10" t="s">
        <v>87</v>
      </c>
      <c r="C13" s="59"/>
      <c r="D13" s="59"/>
      <c r="E13" s="59"/>
    </row>
    <row r="14" spans="1:5" ht="19.5" customHeight="1">
      <c r="A14" s="6"/>
      <c r="B14" s="5" t="s">
        <v>286</v>
      </c>
      <c r="C14" s="59"/>
      <c r="D14" s="59"/>
      <c r="E14" s="59"/>
    </row>
    <row r="15" spans="1:5" ht="25.5">
      <c r="A15" s="6" t="s">
        <v>17</v>
      </c>
      <c r="B15" s="13" t="s">
        <v>84</v>
      </c>
      <c r="C15" s="59"/>
      <c r="D15" s="59"/>
      <c r="E15" s="59"/>
    </row>
    <row r="16" spans="1:5" ht="19.5" customHeight="1">
      <c r="A16" s="4"/>
      <c r="B16" s="10" t="s">
        <v>285</v>
      </c>
      <c r="C16" s="59"/>
      <c r="D16" s="59"/>
      <c r="E16" s="59"/>
    </row>
    <row r="17" spans="1:5" ht="24.75" customHeight="1">
      <c r="A17" s="12" t="s">
        <v>16</v>
      </c>
      <c r="B17" s="11" t="s">
        <v>81</v>
      </c>
      <c r="C17" s="59">
        <v>69</v>
      </c>
      <c r="D17" s="59">
        <v>5</v>
      </c>
      <c r="E17" s="59">
        <f>SUM(C17:D17)</f>
        <v>74</v>
      </c>
    </row>
    <row r="18" spans="1:5" ht="19.5" customHeight="1">
      <c r="A18" s="6"/>
      <c r="B18" s="5" t="s">
        <v>284</v>
      </c>
      <c r="C18" s="59"/>
      <c r="D18" s="59"/>
      <c r="E18" s="59"/>
    </row>
    <row r="19" spans="1:5" ht="19.5" customHeight="1">
      <c r="A19" s="6" t="s">
        <v>91</v>
      </c>
      <c r="B19" s="5" t="s">
        <v>78</v>
      </c>
      <c r="C19" s="59"/>
      <c r="D19" s="59"/>
      <c r="E19" s="59"/>
    </row>
    <row r="20" spans="1:5" ht="19.5" customHeight="1">
      <c r="A20" s="4" t="s">
        <v>12</v>
      </c>
      <c r="B20" s="7" t="s">
        <v>283</v>
      </c>
      <c r="C20" s="62">
        <v>69</v>
      </c>
      <c r="D20" s="62">
        <f>SUM(D11,D13,D15,D17,D19)</f>
        <v>5</v>
      </c>
      <c r="E20" s="62">
        <f aca="true" t="shared" si="0" ref="E20:E34">SUM(C20:D20)</f>
        <v>74</v>
      </c>
    </row>
    <row r="21" spans="1:5" ht="19.5" customHeight="1">
      <c r="A21" s="6" t="s">
        <v>88</v>
      </c>
      <c r="B21" s="5" t="s">
        <v>74</v>
      </c>
      <c r="C21" s="59"/>
      <c r="D21" s="59"/>
      <c r="E21" s="59"/>
    </row>
    <row r="22" spans="1:5" ht="19.5" customHeight="1">
      <c r="A22" s="6"/>
      <c r="B22" s="5" t="s">
        <v>282</v>
      </c>
      <c r="C22" s="59"/>
      <c r="D22" s="59"/>
      <c r="E22" s="59"/>
    </row>
    <row r="23" spans="1:5" ht="19.5" customHeight="1">
      <c r="A23" s="6" t="s">
        <v>85</v>
      </c>
      <c r="B23" s="5" t="s">
        <v>71</v>
      </c>
      <c r="C23" s="59">
        <v>6349</v>
      </c>
      <c r="D23" s="59">
        <v>530</v>
      </c>
      <c r="E23" s="59">
        <f t="shared" si="0"/>
        <v>6879</v>
      </c>
    </row>
    <row r="24" spans="1:5" ht="19.5" customHeight="1">
      <c r="A24" s="4"/>
      <c r="B24" s="10" t="s">
        <v>281</v>
      </c>
      <c r="C24" s="59"/>
      <c r="D24" s="59"/>
      <c r="E24" s="59"/>
    </row>
    <row r="25" spans="1:5" ht="19.5" customHeight="1">
      <c r="A25" s="6" t="s">
        <v>82</v>
      </c>
      <c r="B25" s="5" t="s">
        <v>68</v>
      </c>
      <c r="C25" s="59"/>
      <c r="D25" s="59"/>
      <c r="E25" s="59"/>
    </row>
    <row r="26" spans="1:5" ht="27" customHeight="1">
      <c r="A26" s="6" t="s">
        <v>79</v>
      </c>
      <c r="B26" s="5" t="s">
        <v>66</v>
      </c>
      <c r="C26" s="59">
        <v>40</v>
      </c>
      <c r="D26" s="59">
        <v>3</v>
      </c>
      <c r="E26" s="59">
        <f t="shared" si="0"/>
        <v>43</v>
      </c>
    </row>
    <row r="27" spans="1:5" ht="19.5" customHeight="1">
      <c r="A27" s="4" t="s">
        <v>77</v>
      </c>
      <c r="B27" s="7" t="s">
        <v>280</v>
      </c>
      <c r="C27" s="62">
        <v>6389</v>
      </c>
      <c r="D27" s="62">
        <f>SUM(D21,D23,D25:D26)</f>
        <v>533</v>
      </c>
      <c r="E27" s="62">
        <f t="shared" si="0"/>
        <v>6922</v>
      </c>
    </row>
    <row r="28" spans="1:5" ht="19.5" customHeight="1">
      <c r="A28" s="4" t="s">
        <v>63</v>
      </c>
      <c r="B28" s="7" t="s">
        <v>279</v>
      </c>
      <c r="C28" s="62">
        <v>-6320</v>
      </c>
      <c r="D28" s="62">
        <f>D20-D27</f>
        <v>-528</v>
      </c>
      <c r="E28" s="62">
        <f t="shared" si="0"/>
        <v>-6848</v>
      </c>
    </row>
    <row r="29" spans="1:5" ht="19.5" customHeight="1" hidden="1">
      <c r="A29" s="4" t="s">
        <v>65</v>
      </c>
      <c r="B29" s="7" t="s">
        <v>59</v>
      </c>
      <c r="C29" s="62"/>
      <c r="D29" s="62">
        <v>0</v>
      </c>
      <c r="E29" s="62"/>
    </row>
    <row r="30" spans="1:5" ht="19.5" customHeight="1" hidden="1">
      <c r="A30" s="4" t="s">
        <v>278</v>
      </c>
      <c r="B30" s="7" t="s">
        <v>57</v>
      </c>
      <c r="C30" s="62"/>
      <c r="D30" s="62">
        <v>0</v>
      </c>
      <c r="E30" s="62"/>
    </row>
    <row r="31" spans="1:5" ht="19.5" customHeight="1" hidden="1">
      <c r="A31" s="4" t="s">
        <v>56</v>
      </c>
      <c r="B31" s="7" t="s">
        <v>277</v>
      </c>
      <c r="C31" s="62"/>
      <c r="D31" s="62">
        <f>D29-D30</f>
        <v>0</v>
      </c>
      <c r="E31" s="62"/>
    </row>
    <row r="32" spans="1:5" ht="19.5" customHeight="1">
      <c r="A32" s="4" t="s">
        <v>61</v>
      </c>
      <c r="B32" s="3" t="s">
        <v>297</v>
      </c>
      <c r="C32" s="62">
        <v>-46290</v>
      </c>
      <c r="D32" s="62">
        <v>55639</v>
      </c>
      <c r="E32" s="62">
        <v>9349</v>
      </c>
    </row>
    <row r="33" spans="1:5" ht="19.5" customHeight="1">
      <c r="A33" s="9" t="s">
        <v>65</v>
      </c>
      <c r="B33" s="53" t="s">
        <v>54</v>
      </c>
      <c r="C33" s="59">
        <v>6068</v>
      </c>
      <c r="D33" s="60">
        <v>1511</v>
      </c>
      <c r="E33" s="59">
        <f t="shared" si="0"/>
        <v>7579</v>
      </c>
    </row>
    <row r="34" spans="1:5" ht="15">
      <c r="A34" s="9" t="s">
        <v>56</v>
      </c>
      <c r="B34" s="53" t="s">
        <v>303</v>
      </c>
      <c r="C34" s="62">
        <v>-52358</v>
      </c>
      <c r="D34" s="62">
        <f>D32-D33</f>
        <v>54128</v>
      </c>
      <c r="E34" s="62">
        <f t="shared" si="0"/>
        <v>1770</v>
      </c>
    </row>
  </sheetData>
  <sheetProtection/>
  <mergeCells count="5">
    <mergeCell ref="A7:E7"/>
    <mergeCell ref="A2:E2"/>
    <mergeCell ref="A4:B4"/>
    <mergeCell ref="A5:E5"/>
    <mergeCell ref="A6:E6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22">
      <selection activeCell="D18" sqref="D18"/>
    </sheetView>
  </sheetViews>
  <sheetFormatPr defaultColWidth="9.00390625" defaultRowHeight="12.75"/>
  <cols>
    <col min="1" max="1" width="5.875" style="0" customWidth="1"/>
    <col min="2" max="2" width="47.125" style="0" customWidth="1"/>
    <col min="3" max="3" width="14.125" style="0" customWidth="1"/>
    <col min="4" max="4" width="13.00390625" style="0" customWidth="1"/>
    <col min="5" max="5" width="12.375" style="14" customWidth="1"/>
  </cols>
  <sheetData>
    <row r="2" spans="1:5" ht="12.75">
      <c r="A2" s="85" t="s">
        <v>51</v>
      </c>
      <c r="B2" s="86"/>
      <c r="C2" s="86"/>
      <c r="D2" s="86"/>
      <c r="E2" s="86"/>
    </row>
    <row r="4" spans="1:5" ht="18">
      <c r="A4" s="85" t="s">
        <v>50</v>
      </c>
      <c r="B4" s="86"/>
      <c r="C4" s="54"/>
      <c r="D4" s="54"/>
      <c r="E4" s="30">
        <v>11</v>
      </c>
    </row>
    <row r="5" spans="1:5" ht="14.25">
      <c r="A5" s="88" t="s">
        <v>293</v>
      </c>
      <c r="B5" s="88"/>
      <c r="C5" s="88"/>
      <c r="D5" s="88"/>
      <c r="E5" s="88"/>
    </row>
    <row r="6" spans="1:5" ht="15.75">
      <c r="A6" s="89" t="s">
        <v>262</v>
      </c>
      <c r="B6" s="89"/>
      <c r="C6" s="89"/>
      <c r="D6" s="89"/>
      <c r="E6" s="89"/>
    </row>
    <row r="7" spans="1:5" ht="15.75">
      <c r="A7" s="87" t="s">
        <v>123</v>
      </c>
      <c r="B7" s="87"/>
      <c r="C7" s="87"/>
      <c r="D7" s="87"/>
      <c r="E7" s="87"/>
    </row>
    <row r="9" ht="12.75">
      <c r="E9" s="55" t="s">
        <v>290</v>
      </c>
    </row>
    <row r="10" spans="1:5" ht="25.5">
      <c r="A10" s="8" t="s">
        <v>48</v>
      </c>
      <c r="B10" s="4" t="s">
        <v>47</v>
      </c>
      <c r="C10" s="8" t="s">
        <v>295</v>
      </c>
      <c r="D10" s="8" t="s">
        <v>298</v>
      </c>
      <c r="E10" s="9" t="s">
        <v>6</v>
      </c>
    </row>
    <row r="11" spans="1:5" ht="12.75">
      <c r="A11" s="4" t="s">
        <v>46</v>
      </c>
      <c r="B11" s="4" t="s">
        <v>45</v>
      </c>
      <c r="C11" s="4" t="s">
        <v>44</v>
      </c>
      <c r="D11" s="4" t="s">
        <v>43</v>
      </c>
      <c r="E11" s="9" t="s">
        <v>94</v>
      </c>
    </row>
    <row r="12" spans="1:5" ht="35.25" customHeight="1">
      <c r="A12" s="6" t="s">
        <v>42</v>
      </c>
      <c r="B12" s="29" t="s">
        <v>121</v>
      </c>
      <c r="C12" s="71">
        <v>206068</v>
      </c>
      <c r="D12" s="71">
        <f>SUM(D13,D21,D29)</f>
        <v>2379</v>
      </c>
      <c r="E12" s="72">
        <f>SUM(E13,E21,E29)</f>
        <v>208447</v>
      </c>
    </row>
    <row r="13" spans="1:5" ht="19.5" customHeight="1">
      <c r="A13" s="6" t="s">
        <v>40</v>
      </c>
      <c r="B13" s="28" t="s">
        <v>120</v>
      </c>
      <c r="C13" s="71">
        <f>SUM(C14:C17)</f>
        <v>6374</v>
      </c>
      <c r="D13" s="71">
        <f>SUM(D14:D20)</f>
        <v>258</v>
      </c>
      <c r="E13" s="72">
        <f>SUM(C13:D13)</f>
        <v>6632</v>
      </c>
    </row>
    <row r="14" spans="1:6" ht="21.75" customHeight="1">
      <c r="A14" s="6" t="s">
        <v>36</v>
      </c>
      <c r="B14" s="27" t="s">
        <v>119</v>
      </c>
      <c r="C14" s="71"/>
      <c r="D14" s="74"/>
      <c r="E14" s="73"/>
      <c r="F14" s="15"/>
    </row>
    <row r="15" spans="1:6" ht="21.75" customHeight="1">
      <c r="A15" s="6" t="s">
        <v>34</v>
      </c>
      <c r="B15" s="26" t="s">
        <v>118</v>
      </c>
      <c r="C15" s="71"/>
      <c r="D15" s="74"/>
      <c r="E15" s="73"/>
      <c r="F15" s="15"/>
    </row>
    <row r="16" spans="1:6" ht="21.75" customHeight="1">
      <c r="A16" s="6" t="s">
        <v>28</v>
      </c>
      <c r="B16" s="25" t="s">
        <v>117</v>
      </c>
      <c r="C16" s="71"/>
      <c r="D16" s="74"/>
      <c r="E16" s="73"/>
      <c r="F16" s="15"/>
    </row>
    <row r="17" spans="1:6" ht="21.75" customHeight="1">
      <c r="A17" s="6" t="s">
        <v>27</v>
      </c>
      <c r="B17" s="22" t="s">
        <v>116</v>
      </c>
      <c r="C17" s="83">
        <v>6374</v>
      </c>
      <c r="D17" s="83">
        <v>258</v>
      </c>
      <c r="E17" s="84">
        <f>SUM(C17:D17)</f>
        <v>6632</v>
      </c>
      <c r="F17" s="15"/>
    </row>
    <row r="18" spans="1:6" ht="21.75" customHeight="1">
      <c r="A18" s="6" t="s">
        <v>25</v>
      </c>
      <c r="B18" s="22" t="s">
        <v>115</v>
      </c>
      <c r="C18" s="71"/>
      <c r="D18" s="74"/>
      <c r="E18" s="73"/>
      <c r="F18" s="15"/>
    </row>
    <row r="19" spans="1:6" ht="21.75" customHeight="1">
      <c r="A19" s="6" t="s">
        <v>23</v>
      </c>
      <c r="B19" s="22" t="s">
        <v>114</v>
      </c>
      <c r="C19" s="71"/>
      <c r="D19" s="74"/>
      <c r="E19" s="73"/>
      <c r="F19" s="15"/>
    </row>
    <row r="20" spans="1:6" ht="21.75" customHeight="1">
      <c r="A20" s="6" t="s">
        <v>22</v>
      </c>
      <c r="B20" s="22" t="s">
        <v>113</v>
      </c>
      <c r="C20" s="71"/>
      <c r="D20" s="74"/>
      <c r="E20" s="73"/>
      <c r="F20" s="15"/>
    </row>
    <row r="21" spans="1:6" ht="21.75" customHeight="1">
      <c r="A21" s="6" t="s">
        <v>18</v>
      </c>
      <c r="B21" s="24" t="s">
        <v>112</v>
      </c>
      <c r="C21" s="71">
        <v>199131</v>
      </c>
      <c r="D21" s="71">
        <f>SUM(D22:D28)</f>
        <v>2042</v>
      </c>
      <c r="E21" s="71">
        <f>SUM(E22:E28)</f>
        <v>201173</v>
      </c>
      <c r="F21" s="15"/>
    </row>
    <row r="22" spans="1:6" ht="21.75" customHeight="1">
      <c r="A22" s="6" t="s">
        <v>17</v>
      </c>
      <c r="B22" s="22" t="s">
        <v>111</v>
      </c>
      <c r="C22" s="83">
        <v>5139</v>
      </c>
      <c r="D22" s="83">
        <v>1</v>
      </c>
      <c r="E22" s="84">
        <f>SUM(C22:D22)</f>
        <v>5140</v>
      </c>
      <c r="F22" s="15"/>
    </row>
    <row r="23" spans="1:6" ht="21.75" customHeight="1">
      <c r="A23" s="6" t="s">
        <v>16</v>
      </c>
      <c r="B23" s="22" t="s">
        <v>110</v>
      </c>
      <c r="C23" s="83">
        <v>132140</v>
      </c>
      <c r="D23" s="83">
        <v>227</v>
      </c>
      <c r="E23" s="84">
        <f>SUM(C23:D23)</f>
        <v>132367</v>
      </c>
      <c r="F23" s="15"/>
    </row>
    <row r="24" spans="1:6" ht="21.75" customHeight="1">
      <c r="A24" s="6" t="s">
        <v>91</v>
      </c>
      <c r="B24" s="22" t="s">
        <v>109</v>
      </c>
      <c r="C24" s="83">
        <v>51859</v>
      </c>
      <c r="D24" s="83">
        <v>1538</v>
      </c>
      <c r="E24" s="84">
        <f>SUM(C24:D24)</f>
        <v>53397</v>
      </c>
      <c r="F24" s="15"/>
    </row>
    <row r="25" spans="1:6" ht="21.75" customHeight="1">
      <c r="A25" s="6" t="s">
        <v>88</v>
      </c>
      <c r="B25" s="22" t="s">
        <v>108</v>
      </c>
      <c r="C25" s="83"/>
      <c r="D25" s="83"/>
      <c r="E25" s="84"/>
      <c r="F25" s="15"/>
    </row>
    <row r="26" spans="1:6" ht="27" customHeight="1">
      <c r="A26" s="6" t="s">
        <v>85</v>
      </c>
      <c r="B26" s="22" t="s">
        <v>107</v>
      </c>
      <c r="C26" s="83">
        <v>9993</v>
      </c>
      <c r="D26" s="83">
        <v>276</v>
      </c>
      <c r="E26" s="84">
        <f>SUM(C26:D26)</f>
        <v>10269</v>
      </c>
      <c r="F26" s="23"/>
    </row>
    <row r="27" spans="1:6" ht="21.75" customHeight="1">
      <c r="A27" s="6" t="s">
        <v>82</v>
      </c>
      <c r="B27" s="22" t="s">
        <v>106</v>
      </c>
      <c r="C27" s="83"/>
      <c r="D27" s="83"/>
      <c r="E27" s="84"/>
      <c r="F27" s="15"/>
    </row>
    <row r="28" spans="1:6" ht="21.75" customHeight="1">
      <c r="A28" s="6" t="s">
        <v>79</v>
      </c>
      <c r="B28" s="22" t="s">
        <v>105</v>
      </c>
      <c r="C28" s="71"/>
      <c r="D28" s="74"/>
      <c r="E28" s="73"/>
      <c r="F28" s="23"/>
    </row>
    <row r="29" spans="1:6" ht="21.75" customHeight="1">
      <c r="A29" s="6" t="s">
        <v>75</v>
      </c>
      <c r="B29" s="21" t="s">
        <v>104</v>
      </c>
      <c r="C29" s="71">
        <v>563</v>
      </c>
      <c r="D29" s="81">
        <f>SUM(D30:D36)</f>
        <v>79</v>
      </c>
      <c r="E29" s="82">
        <f>SUM(C29:D29)</f>
        <v>642</v>
      </c>
      <c r="F29" s="23"/>
    </row>
    <row r="30" spans="1:6" ht="21.75" customHeight="1">
      <c r="A30" s="6" t="s">
        <v>72</v>
      </c>
      <c r="B30" s="17" t="s">
        <v>103</v>
      </c>
      <c r="C30" s="71"/>
      <c r="D30" s="74"/>
      <c r="E30" s="73"/>
      <c r="F30" s="15"/>
    </row>
    <row r="31" spans="1:6" ht="33.75" customHeight="1">
      <c r="A31" s="6" t="s">
        <v>69</v>
      </c>
      <c r="B31" s="19" t="s">
        <v>102</v>
      </c>
      <c r="C31" s="71"/>
      <c r="D31" s="74"/>
      <c r="E31" s="73"/>
      <c r="F31" s="20"/>
    </row>
    <row r="32" spans="1:6" ht="21.75" customHeight="1">
      <c r="A32" s="6" t="s">
        <v>67</v>
      </c>
      <c r="B32" s="17" t="s">
        <v>101</v>
      </c>
      <c r="C32" s="71"/>
      <c r="D32" s="74"/>
      <c r="E32" s="73"/>
      <c r="F32" s="15"/>
    </row>
    <row r="33" spans="1:6" ht="21.75" customHeight="1">
      <c r="A33" s="6" t="s">
        <v>53</v>
      </c>
      <c r="B33" s="18" t="s">
        <v>100</v>
      </c>
      <c r="C33" s="71"/>
      <c r="D33" s="74"/>
      <c r="E33" s="73"/>
      <c r="F33" s="15"/>
    </row>
    <row r="34" spans="1:6" ht="21.75" customHeight="1">
      <c r="A34" s="6" t="s">
        <v>52</v>
      </c>
      <c r="B34" s="17" t="s">
        <v>99</v>
      </c>
      <c r="C34" s="83">
        <v>563</v>
      </c>
      <c r="D34" s="83">
        <v>79</v>
      </c>
      <c r="E34" s="84">
        <f>SUM(C34:D34)</f>
        <v>642</v>
      </c>
      <c r="F34" s="15"/>
    </row>
    <row r="35" spans="1:6" ht="15.75">
      <c r="A35" s="6" t="s">
        <v>98</v>
      </c>
      <c r="B35" s="16" t="s">
        <v>97</v>
      </c>
      <c r="C35" s="71"/>
      <c r="D35" s="74"/>
      <c r="E35" s="73"/>
      <c r="F35" s="15"/>
    </row>
    <row r="36" spans="1:6" ht="23.25" customHeight="1">
      <c r="A36" s="6" t="s">
        <v>96</v>
      </c>
      <c r="B36" s="16" t="s">
        <v>95</v>
      </c>
      <c r="C36" s="71"/>
      <c r="D36" s="74"/>
      <c r="E36" s="73"/>
      <c r="F36" s="15"/>
    </row>
    <row r="37" ht="15.75">
      <c r="F37" s="15"/>
    </row>
    <row r="38" ht="15.75">
      <c r="F38" s="15"/>
    </row>
  </sheetData>
  <sheetProtection/>
  <mergeCells count="5">
    <mergeCell ref="A2:E2"/>
    <mergeCell ref="A4:B4"/>
    <mergeCell ref="A5:E5"/>
    <mergeCell ref="A7:E7"/>
    <mergeCell ref="A6:E6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22">
      <selection activeCell="B23" sqref="B23"/>
    </sheetView>
  </sheetViews>
  <sheetFormatPr defaultColWidth="9.00390625" defaultRowHeight="12.75"/>
  <cols>
    <col min="1" max="1" width="6.375" style="0" customWidth="1"/>
    <col min="2" max="2" width="47.125" style="0" customWidth="1"/>
    <col min="3" max="3" width="13.875" style="0" customWidth="1"/>
    <col min="4" max="4" width="13.00390625" style="0" customWidth="1"/>
    <col min="5" max="5" width="12.375" style="14" customWidth="1"/>
  </cols>
  <sheetData>
    <row r="2" spans="1:5" ht="12.75">
      <c r="A2" s="85" t="s">
        <v>51</v>
      </c>
      <c r="B2" s="86"/>
      <c r="C2" s="86"/>
      <c r="D2" s="86"/>
      <c r="E2" s="86"/>
    </row>
    <row r="4" spans="1:5" ht="18">
      <c r="A4" s="85" t="s">
        <v>50</v>
      </c>
      <c r="B4" s="86"/>
      <c r="C4" s="54"/>
      <c r="D4" s="54"/>
      <c r="E4" s="30">
        <v>12</v>
      </c>
    </row>
    <row r="5" spans="1:5" ht="14.25">
      <c r="A5" s="88" t="s">
        <v>293</v>
      </c>
      <c r="B5" s="88"/>
      <c r="C5" s="88"/>
      <c r="D5" s="88"/>
      <c r="E5" s="88"/>
    </row>
    <row r="6" spans="1:5" ht="15.75">
      <c r="A6" s="89" t="s">
        <v>262</v>
      </c>
      <c r="B6" s="89"/>
      <c r="C6" s="89"/>
      <c r="D6" s="89"/>
      <c r="E6" s="89"/>
    </row>
    <row r="7" spans="1:5" ht="15.75">
      <c r="A7" s="87" t="s">
        <v>123</v>
      </c>
      <c r="B7" s="87"/>
      <c r="C7" s="87"/>
      <c r="D7" s="87"/>
      <c r="E7" s="87"/>
    </row>
    <row r="9" ht="12.75">
      <c r="E9" s="55" t="s">
        <v>290</v>
      </c>
    </row>
    <row r="10" spans="1:5" ht="25.5">
      <c r="A10" s="8" t="s">
        <v>48</v>
      </c>
      <c r="B10" s="4" t="s">
        <v>47</v>
      </c>
      <c r="C10" s="8" t="s">
        <v>299</v>
      </c>
      <c r="D10" s="8" t="s">
        <v>298</v>
      </c>
      <c r="E10" s="9" t="s">
        <v>6</v>
      </c>
    </row>
    <row r="11" spans="1:5" ht="12.75">
      <c r="A11" s="4" t="s">
        <v>46</v>
      </c>
      <c r="B11" s="4" t="s">
        <v>45</v>
      </c>
      <c r="C11" s="4" t="s">
        <v>44</v>
      </c>
      <c r="D11" s="4" t="s">
        <v>43</v>
      </c>
      <c r="E11" s="9" t="s">
        <v>94</v>
      </c>
    </row>
    <row r="12" spans="1:5" ht="35.25" customHeight="1">
      <c r="A12" s="6" t="s">
        <v>176</v>
      </c>
      <c r="B12" s="38" t="s">
        <v>175</v>
      </c>
      <c r="C12" s="71">
        <v>834399</v>
      </c>
      <c r="D12" s="71">
        <f>SUM(D13,D20,D26,D31)</f>
        <v>138271</v>
      </c>
      <c r="E12" s="71">
        <f>SUM(E13,E20,E26,E31)</f>
        <v>972670</v>
      </c>
    </row>
    <row r="13" spans="1:5" ht="18.75" customHeight="1">
      <c r="A13" s="6" t="s">
        <v>174</v>
      </c>
      <c r="B13" s="17" t="s">
        <v>173</v>
      </c>
      <c r="C13" s="71">
        <v>22048</v>
      </c>
      <c r="D13" s="71">
        <f>SUM(D14:D19)</f>
        <v>1793</v>
      </c>
      <c r="E13" s="72">
        <f>SUM(E14:E19)</f>
        <v>23841</v>
      </c>
    </row>
    <row r="14" spans="1:6" ht="19.5" customHeight="1">
      <c r="A14" s="6" t="s">
        <v>172</v>
      </c>
      <c r="B14" s="17" t="s">
        <v>171</v>
      </c>
      <c r="C14" s="74">
        <v>21986</v>
      </c>
      <c r="D14" s="74">
        <v>1788</v>
      </c>
      <c r="E14" s="73">
        <f>SUM(C14:D14)</f>
        <v>23774</v>
      </c>
      <c r="F14" s="31"/>
    </row>
    <row r="15" spans="1:6" ht="15.75">
      <c r="A15" s="6" t="s">
        <v>170</v>
      </c>
      <c r="B15" s="17" t="s">
        <v>169</v>
      </c>
      <c r="C15" s="74"/>
      <c r="D15" s="74"/>
      <c r="E15" s="73"/>
      <c r="F15" s="37"/>
    </row>
    <row r="16" spans="1:6" ht="15.75">
      <c r="A16" s="6" t="s">
        <v>168</v>
      </c>
      <c r="B16" s="17" t="s">
        <v>167</v>
      </c>
      <c r="C16" s="74"/>
      <c r="D16" s="74"/>
      <c r="E16" s="73"/>
      <c r="F16" s="31"/>
    </row>
    <row r="17" spans="1:6" ht="15.75">
      <c r="A17" s="6" t="s">
        <v>166</v>
      </c>
      <c r="B17" s="17" t="s">
        <v>165</v>
      </c>
      <c r="C17" s="74"/>
      <c r="D17" s="74"/>
      <c r="E17" s="73"/>
      <c r="F17" s="31"/>
    </row>
    <row r="18" spans="1:6" ht="15.75">
      <c r="A18" s="6" t="s">
        <v>164</v>
      </c>
      <c r="B18" s="17" t="s">
        <v>163</v>
      </c>
      <c r="C18" s="74">
        <v>62</v>
      </c>
      <c r="D18" s="74">
        <v>5</v>
      </c>
      <c r="E18" s="73">
        <f>SUM(C18:D18)</f>
        <v>67</v>
      </c>
      <c r="F18" s="31"/>
    </row>
    <row r="19" spans="1:6" ht="15.75">
      <c r="A19" s="6" t="s">
        <v>162</v>
      </c>
      <c r="B19" s="34" t="s">
        <v>161</v>
      </c>
      <c r="C19" s="74"/>
      <c r="D19" s="74"/>
      <c r="E19" s="73"/>
      <c r="F19" s="31"/>
    </row>
    <row r="20" spans="1:6" ht="15.75">
      <c r="A20" s="6" t="s">
        <v>160</v>
      </c>
      <c r="B20" s="24" t="s">
        <v>159</v>
      </c>
      <c r="C20" s="72">
        <v>677984</v>
      </c>
      <c r="D20" s="72">
        <f>SUM(D21:D25)</f>
        <v>117538</v>
      </c>
      <c r="E20" s="72">
        <f>SUM(E21:E25)</f>
        <v>795522</v>
      </c>
      <c r="F20" s="31"/>
    </row>
    <row r="21" spans="1:6" ht="15.75">
      <c r="A21" s="6" t="s">
        <v>158</v>
      </c>
      <c r="B21" s="36" t="s">
        <v>157</v>
      </c>
      <c r="C21" s="74">
        <v>616044</v>
      </c>
      <c r="D21" s="74">
        <v>112370</v>
      </c>
      <c r="E21" s="73">
        <f>SUM(C21:D21)</f>
        <v>728414</v>
      </c>
      <c r="F21" s="31"/>
    </row>
    <row r="22" spans="1:6" ht="15.75">
      <c r="A22" s="6" t="s">
        <v>156</v>
      </c>
      <c r="B22" s="35" t="s">
        <v>155</v>
      </c>
      <c r="C22" s="74"/>
      <c r="D22" s="74"/>
      <c r="E22" s="73"/>
      <c r="F22" s="15"/>
    </row>
    <row r="23" spans="1:6" ht="25.5">
      <c r="A23" s="6" t="s">
        <v>154</v>
      </c>
      <c r="B23" s="35" t="s">
        <v>304</v>
      </c>
      <c r="C23" s="74">
        <v>8123</v>
      </c>
      <c r="D23" s="74">
        <v>677</v>
      </c>
      <c r="E23" s="73">
        <f>SUM(C23:D23)</f>
        <v>8800</v>
      </c>
      <c r="F23" s="15"/>
    </row>
    <row r="24" spans="1:6" ht="15.75">
      <c r="A24" s="6" t="s">
        <v>153</v>
      </c>
      <c r="B24" s="17" t="s">
        <v>152</v>
      </c>
      <c r="C24" s="74"/>
      <c r="D24" s="74"/>
      <c r="E24" s="73"/>
      <c r="F24" s="15"/>
    </row>
    <row r="25" spans="1:6" ht="25.5" customHeight="1">
      <c r="A25" s="6" t="s">
        <v>151</v>
      </c>
      <c r="B25" s="17" t="s">
        <v>150</v>
      </c>
      <c r="C25" s="74">
        <v>53817</v>
      </c>
      <c r="D25" s="74">
        <v>4491</v>
      </c>
      <c r="E25" s="73">
        <f>SUM(C25:D25)</f>
        <v>58308</v>
      </c>
      <c r="F25" s="15"/>
    </row>
    <row r="26" spans="1:6" ht="27" customHeight="1">
      <c r="A26" s="6" t="s">
        <v>149</v>
      </c>
      <c r="B26" s="24" t="s">
        <v>148</v>
      </c>
      <c r="C26" s="78">
        <v>0</v>
      </c>
      <c r="D26" s="78">
        <f>SUM(D27:D30)</f>
        <v>0</v>
      </c>
      <c r="E26" s="77">
        <f>SUM(E27:E30)</f>
        <v>0</v>
      </c>
      <c r="F26" s="15"/>
    </row>
    <row r="27" spans="1:6" ht="15.75">
      <c r="A27" s="6" t="s">
        <v>147</v>
      </c>
      <c r="B27" s="34" t="s">
        <v>146</v>
      </c>
      <c r="C27" s="80"/>
      <c r="D27" s="80"/>
      <c r="E27" s="79"/>
      <c r="F27" s="23"/>
    </row>
    <row r="28" spans="1:6" ht="15.75">
      <c r="A28" s="6" t="s">
        <v>145</v>
      </c>
      <c r="B28" s="17" t="s">
        <v>144</v>
      </c>
      <c r="C28" s="80"/>
      <c r="D28" s="80"/>
      <c r="E28" s="79"/>
      <c r="F28" s="31"/>
    </row>
    <row r="29" spans="1:6" ht="15.75">
      <c r="A29" s="6" t="s">
        <v>143</v>
      </c>
      <c r="B29" s="17" t="s">
        <v>142</v>
      </c>
      <c r="C29" s="80"/>
      <c r="D29" s="80"/>
      <c r="E29" s="79"/>
      <c r="F29" s="31"/>
    </row>
    <row r="30" spans="1:6" ht="31.5">
      <c r="A30" s="6" t="s">
        <v>141</v>
      </c>
      <c r="B30" s="24" t="s">
        <v>140</v>
      </c>
      <c r="C30" s="80"/>
      <c r="D30" s="80"/>
      <c r="E30" s="79"/>
      <c r="F30" s="31"/>
    </row>
    <row r="31" spans="1:6" ht="15.75">
      <c r="A31" s="6" t="s">
        <v>139</v>
      </c>
      <c r="B31" s="17" t="s">
        <v>138</v>
      </c>
      <c r="C31" s="71">
        <v>134367</v>
      </c>
      <c r="D31" s="71">
        <f>SUM(D32:D33)</f>
        <v>18940</v>
      </c>
      <c r="E31" s="71">
        <f>SUM(E32:E33)</f>
        <v>153307</v>
      </c>
      <c r="F31" s="31"/>
    </row>
    <row r="32" spans="1:6" ht="27.75" customHeight="1">
      <c r="A32" s="6" t="s">
        <v>137</v>
      </c>
      <c r="B32" s="17" t="s">
        <v>136</v>
      </c>
      <c r="C32" s="74">
        <v>3178</v>
      </c>
      <c r="D32" s="74">
        <v>448</v>
      </c>
      <c r="E32" s="73">
        <f>SUM(C32:D32)</f>
        <v>3626</v>
      </c>
      <c r="F32" s="31"/>
    </row>
    <row r="33" spans="1:6" ht="18.75" customHeight="1">
      <c r="A33" s="6" t="s">
        <v>135</v>
      </c>
      <c r="B33" s="17" t="s">
        <v>134</v>
      </c>
      <c r="C33" s="74">
        <v>131189</v>
      </c>
      <c r="D33" s="74">
        <v>18492</v>
      </c>
      <c r="E33" s="73">
        <f>SUM(C33:D33)</f>
        <v>149681</v>
      </c>
      <c r="F33" s="31"/>
    </row>
    <row r="34" spans="1:6" ht="15.75">
      <c r="A34" s="6" t="s">
        <v>133</v>
      </c>
      <c r="B34" s="33" t="s">
        <v>132</v>
      </c>
      <c r="C34" s="71">
        <v>8323</v>
      </c>
      <c r="D34" s="71">
        <f>SUM(D35:D37)</f>
        <v>573</v>
      </c>
      <c r="E34" s="72">
        <f>SUM(C34:D34)</f>
        <v>8896</v>
      </c>
      <c r="F34" s="31"/>
    </row>
    <row r="35" spans="1:6" ht="15.75">
      <c r="A35" s="6" t="s">
        <v>131</v>
      </c>
      <c r="B35" s="17" t="s">
        <v>130</v>
      </c>
      <c r="C35" s="74">
        <v>7</v>
      </c>
      <c r="D35" s="74">
        <v>1</v>
      </c>
      <c r="E35" s="73">
        <f>SUM(C35:D35)</f>
        <v>8</v>
      </c>
      <c r="F35" s="31"/>
    </row>
    <row r="36" spans="1:6" ht="23.25" customHeight="1">
      <c r="A36" s="6" t="s">
        <v>129</v>
      </c>
      <c r="B36" s="17" t="s">
        <v>128</v>
      </c>
      <c r="C36" s="74">
        <v>8316</v>
      </c>
      <c r="D36" s="74">
        <v>572</v>
      </c>
      <c r="E36" s="73">
        <f>SUM(C36:D36)</f>
        <v>8888</v>
      </c>
      <c r="F36" s="20"/>
    </row>
    <row r="37" spans="1:6" ht="15.75">
      <c r="A37" s="6" t="s">
        <v>127</v>
      </c>
      <c r="B37" s="17" t="s">
        <v>126</v>
      </c>
      <c r="C37" s="74"/>
      <c r="D37" s="74"/>
      <c r="E37" s="73"/>
      <c r="F37" s="15"/>
    </row>
    <row r="38" spans="1:6" ht="18.75">
      <c r="A38" s="4" t="s">
        <v>125</v>
      </c>
      <c r="B38" s="32" t="s">
        <v>124</v>
      </c>
      <c r="C38" s="72">
        <v>1048790</v>
      </c>
      <c r="D38" s="72">
        <f>SUM('mérleg eszk 1.'!D12,'mérleg eszk 2.'!D12,'mérleg eszk 2.'!D34)</f>
        <v>141223</v>
      </c>
      <c r="E38" s="72">
        <f>SUM(C38:D38)</f>
        <v>1190013</v>
      </c>
      <c r="F38" s="15"/>
    </row>
    <row r="39" ht="15.75">
      <c r="F39" s="15"/>
    </row>
    <row r="40" ht="27" customHeight="1">
      <c r="F40" s="31"/>
    </row>
  </sheetData>
  <sheetProtection/>
  <mergeCells count="5">
    <mergeCell ref="A2:E2"/>
    <mergeCell ref="A4:B4"/>
    <mergeCell ref="A5:E5"/>
    <mergeCell ref="A7:E7"/>
    <mergeCell ref="A6:E6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0"/>
  <sheetViews>
    <sheetView workbookViewId="0" topLeftCell="A22">
      <selection activeCell="G19" sqref="G19"/>
    </sheetView>
  </sheetViews>
  <sheetFormatPr defaultColWidth="9.00390625" defaultRowHeight="12.75"/>
  <cols>
    <col min="1" max="1" width="5.875" style="0" customWidth="1"/>
    <col min="2" max="2" width="47.125" style="0" customWidth="1"/>
    <col min="3" max="3" width="14.125" style="0" customWidth="1"/>
    <col min="4" max="4" width="14.25390625" style="0" customWidth="1"/>
    <col min="5" max="5" width="12.375" style="14" customWidth="1"/>
  </cols>
  <sheetData>
    <row r="2" spans="1:5" ht="12.75">
      <c r="A2" s="85" t="s">
        <v>51</v>
      </c>
      <c r="B2" s="86"/>
      <c r="C2" s="86"/>
      <c r="D2" s="86"/>
      <c r="E2" s="86"/>
    </row>
    <row r="4" spans="1:5" ht="18">
      <c r="A4" s="85" t="s">
        <v>50</v>
      </c>
      <c r="B4" s="86"/>
      <c r="C4" s="54"/>
      <c r="D4" s="54"/>
      <c r="E4" s="30">
        <v>13</v>
      </c>
    </row>
    <row r="5" spans="1:5" ht="14.25">
      <c r="A5" s="88" t="s">
        <v>293</v>
      </c>
      <c r="B5" s="88"/>
      <c r="C5" s="88"/>
      <c r="D5" s="88"/>
      <c r="E5" s="88"/>
    </row>
    <row r="6" spans="1:5" ht="15.75">
      <c r="A6" s="89" t="s">
        <v>262</v>
      </c>
      <c r="B6" s="89"/>
      <c r="C6" s="89"/>
      <c r="D6" s="89"/>
      <c r="E6" s="89"/>
    </row>
    <row r="7" spans="1:5" ht="15.75">
      <c r="A7" s="87" t="s">
        <v>212</v>
      </c>
      <c r="B7" s="87"/>
      <c r="C7" s="87"/>
      <c r="D7" s="87"/>
      <c r="E7" s="87"/>
    </row>
    <row r="9" ht="12.75">
      <c r="E9" s="55" t="s">
        <v>290</v>
      </c>
    </row>
    <row r="10" spans="1:5" ht="25.5">
      <c r="A10" s="8" t="s">
        <v>48</v>
      </c>
      <c r="B10" s="4" t="s">
        <v>47</v>
      </c>
      <c r="C10" s="8" t="s">
        <v>295</v>
      </c>
      <c r="D10" s="8" t="s">
        <v>298</v>
      </c>
      <c r="E10" s="9" t="s">
        <v>6</v>
      </c>
    </row>
    <row r="11" spans="1:5" ht="12.75">
      <c r="A11" s="4" t="s">
        <v>46</v>
      </c>
      <c r="B11" s="4" t="s">
        <v>45</v>
      </c>
      <c r="C11" s="4" t="s">
        <v>44</v>
      </c>
      <c r="D11" s="4" t="s">
        <v>43</v>
      </c>
      <c r="E11" s="9" t="s">
        <v>94</v>
      </c>
    </row>
    <row r="12" spans="1:5" ht="35.25" customHeight="1">
      <c r="A12" s="44" t="s">
        <v>211</v>
      </c>
      <c r="B12" s="46" t="s">
        <v>210</v>
      </c>
      <c r="C12" s="71">
        <v>185860</v>
      </c>
      <c r="D12" s="71">
        <f>SUM(D13:D20)</f>
        <v>86174</v>
      </c>
      <c r="E12" s="72">
        <f>SUM(E13:E20)</f>
        <v>272034</v>
      </c>
    </row>
    <row r="13" spans="1:5" ht="22.5" customHeight="1">
      <c r="A13" s="44" t="s">
        <v>209</v>
      </c>
      <c r="B13" s="17" t="s">
        <v>208</v>
      </c>
      <c r="C13" s="74">
        <v>232071</v>
      </c>
      <c r="D13" s="74">
        <v>31249</v>
      </c>
      <c r="E13" s="73">
        <f>SUM(C13:D13)</f>
        <v>263320</v>
      </c>
    </row>
    <row r="14" spans="1:7" ht="19.5" customHeight="1">
      <c r="A14" s="44" t="s">
        <v>207</v>
      </c>
      <c r="B14" s="17" t="s">
        <v>206</v>
      </c>
      <c r="C14" s="74"/>
      <c r="D14" s="74"/>
      <c r="E14" s="73"/>
      <c r="F14" s="15"/>
      <c r="G14" s="2"/>
    </row>
    <row r="15" spans="1:6" ht="19.5" customHeight="1">
      <c r="A15" s="44" t="s">
        <v>205</v>
      </c>
      <c r="B15" s="17" t="s">
        <v>204</v>
      </c>
      <c r="C15" s="74"/>
      <c r="D15" s="74"/>
      <c r="E15" s="73"/>
      <c r="F15" s="15"/>
    </row>
    <row r="16" spans="1:6" ht="18.75" customHeight="1">
      <c r="A16" s="44" t="s">
        <v>203</v>
      </c>
      <c r="B16" s="17" t="s">
        <v>202</v>
      </c>
      <c r="C16" s="74"/>
      <c r="D16" s="74"/>
      <c r="E16" s="73"/>
      <c r="F16" s="15"/>
    </row>
    <row r="17" spans="1:6" ht="19.5" customHeight="1">
      <c r="A17" s="44" t="s">
        <v>201</v>
      </c>
      <c r="B17" s="17" t="s">
        <v>200</v>
      </c>
      <c r="C17" s="75">
        <v>6120</v>
      </c>
      <c r="D17" s="75">
        <v>824</v>
      </c>
      <c r="E17" s="76">
        <f>SUM(C17:D17)</f>
        <v>6944</v>
      </c>
      <c r="F17" s="15"/>
    </row>
    <row r="18" spans="1:6" ht="19.5" customHeight="1">
      <c r="A18" s="44" t="s">
        <v>199</v>
      </c>
      <c r="B18" s="17" t="s">
        <v>198</v>
      </c>
      <c r="C18" s="75">
        <v>0</v>
      </c>
      <c r="D18" s="74">
        <v>0</v>
      </c>
      <c r="E18" s="73">
        <f>SUM(C18:D18)</f>
        <v>0</v>
      </c>
      <c r="F18" s="15"/>
    </row>
    <row r="19" spans="1:6" ht="19.5" customHeight="1">
      <c r="A19" s="44" t="s">
        <v>197</v>
      </c>
      <c r="B19" s="17" t="s">
        <v>196</v>
      </c>
      <c r="C19" s="74"/>
      <c r="D19" s="74"/>
      <c r="E19" s="73"/>
      <c r="F19" s="15"/>
    </row>
    <row r="20" spans="1:6" ht="19.5" customHeight="1">
      <c r="A20" s="44" t="s">
        <v>195</v>
      </c>
      <c r="B20" s="17" t="s">
        <v>294</v>
      </c>
      <c r="C20" s="74">
        <v>-52331</v>
      </c>
      <c r="D20" s="74">
        <v>54101</v>
      </c>
      <c r="E20" s="73">
        <f>SUM(C20:D20)</f>
        <v>1770</v>
      </c>
      <c r="F20" s="15"/>
    </row>
    <row r="21" spans="1:6" ht="19.5" customHeight="1">
      <c r="A21" s="44" t="s">
        <v>194</v>
      </c>
      <c r="B21" s="33" t="s">
        <v>193</v>
      </c>
      <c r="C21" s="81">
        <v>0</v>
      </c>
      <c r="D21" s="71">
        <f>SUM(D23)</f>
        <v>0</v>
      </c>
      <c r="E21" s="72">
        <f>SUM(E22:E24)</f>
        <v>0</v>
      </c>
      <c r="F21" s="15"/>
    </row>
    <row r="22" spans="1:6" ht="19.5" customHeight="1">
      <c r="A22" s="44" t="s">
        <v>192</v>
      </c>
      <c r="B22" s="17" t="s">
        <v>191</v>
      </c>
      <c r="C22" s="74"/>
      <c r="D22" s="74"/>
      <c r="E22" s="73"/>
      <c r="F22" s="15"/>
    </row>
    <row r="23" spans="1:6" ht="19.5" customHeight="1">
      <c r="A23" s="44" t="s">
        <v>190</v>
      </c>
      <c r="B23" s="17" t="s">
        <v>189</v>
      </c>
      <c r="C23" s="74">
        <v>0</v>
      </c>
      <c r="D23" s="74">
        <v>0</v>
      </c>
      <c r="E23" s="73">
        <f>SUM(C23:D23)</f>
        <v>0</v>
      </c>
      <c r="F23" s="15"/>
    </row>
    <row r="24" spans="1:6" ht="19.5" customHeight="1">
      <c r="A24" s="44" t="s">
        <v>188</v>
      </c>
      <c r="B24" s="17" t="s">
        <v>187</v>
      </c>
      <c r="C24" s="74"/>
      <c r="D24" s="74"/>
      <c r="E24" s="73"/>
      <c r="F24" s="15"/>
    </row>
    <row r="25" spans="1:6" ht="19.5" customHeight="1">
      <c r="A25" s="44" t="s">
        <v>186</v>
      </c>
      <c r="B25" s="33" t="s">
        <v>185</v>
      </c>
      <c r="C25" s="71">
        <v>795095</v>
      </c>
      <c r="D25" s="71">
        <f>SUM('mérleg forr2.'!D12,'mérleg forr2.'!D21)</f>
        <v>107019</v>
      </c>
      <c r="E25" s="72">
        <f>SUM(C25:D25)</f>
        <v>902114</v>
      </c>
      <c r="F25" s="15"/>
    </row>
    <row r="26" spans="1:6" ht="27" customHeight="1">
      <c r="A26" s="44" t="s">
        <v>184</v>
      </c>
      <c r="B26" s="45" t="s">
        <v>183</v>
      </c>
      <c r="C26" s="71"/>
      <c r="D26" s="71">
        <f>SUM(D27:D29)</f>
        <v>0</v>
      </c>
      <c r="E26" s="72">
        <f>SUM(E27:E29)</f>
        <v>0</v>
      </c>
      <c r="F26" s="15"/>
    </row>
    <row r="27" spans="1:6" ht="19.5" customHeight="1">
      <c r="A27" s="44" t="s">
        <v>182</v>
      </c>
      <c r="B27" s="35" t="s">
        <v>181</v>
      </c>
      <c r="C27" s="74"/>
      <c r="D27" s="74"/>
      <c r="E27" s="73"/>
      <c r="F27" s="15"/>
    </row>
    <row r="28" spans="1:6" ht="28.5" customHeight="1">
      <c r="A28" s="44" t="s">
        <v>180</v>
      </c>
      <c r="B28" s="35" t="s">
        <v>179</v>
      </c>
      <c r="C28" s="74"/>
      <c r="D28" s="74"/>
      <c r="E28" s="73"/>
      <c r="F28" s="15"/>
    </row>
    <row r="29" spans="1:6" ht="19.5" customHeight="1">
      <c r="A29" s="44" t="s">
        <v>178</v>
      </c>
      <c r="B29" s="35" t="s">
        <v>177</v>
      </c>
      <c r="C29" s="74"/>
      <c r="D29" s="74"/>
      <c r="E29" s="73"/>
      <c r="F29" s="15"/>
    </row>
    <row r="30" spans="1:6" ht="19.5" customHeight="1">
      <c r="A30" s="41"/>
      <c r="B30" s="43"/>
      <c r="C30" s="42"/>
      <c r="D30" s="42"/>
      <c r="E30" s="39"/>
      <c r="F30" s="15"/>
    </row>
    <row r="31" spans="1:6" ht="19.5" customHeight="1">
      <c r="A31" s="41"/>
      <c r="B31" s="40"/>
      <c r="C31" s="15"/>
      <c r="D31" s="15"/>
      <c r="E31" s="39"/>
      <c r="F31" s="15"/>
    </row>
    <row r="32" spans="1:6" ht="19.5" customHeight="1">
      <c r="A32" s="41"/>
      <c r="B32" s="40"/>
      <c r="C32" s="15"/>
      <c r="D32" s="15"/>
      <c r="E32" s="39"/>
      <c r="F32" s="42"/>
    </row>
    <row r="33" spans="1:6" ht="15" customHeight="1">
      <c r="A33" s="41"/>
      <c r="B33" s="40"/>
      <c r="C33" s="15"/>
      <c r="D33" s="15"/>
      <c r="E33" s="39"/>
      <c r="F33" s="15"/>
    </row>
    <row r="34" spans="1:6" ht="15.75">
      <c r="A34" s="41"/>
      <c r="B34" s="40"/>
      <c r="C34" s="15"/>
      <c r="D34" s="15"/>
      <c r="E34" s="39"/>
      <c r="F34" s="15"/>
    </row>
    <row r="35" spans="1:6" ht="15.75">
      <c r="A35" s="41"/>
      <c r="B35" s="40"/>
      <c r="C35" s="23"/>
      <c r="D35" s="23"/>
      <c r="E35" s="39"/>
      <c r="F35" s="15"/>
    </row>
    <row r="36" spans="1:6" ht="23.25" customHeight="1">
      <c r="A36" s="41"/>
      <c r="B36" s="40"/>
      <c r="C36" s="15"/>
      <c r="D36" s="15"/>
      <c r="E36" s="39"/>
      <c r="F36" s="15"/>
    </row>
    <row r="37" spans="1:6" ht="15.75">
      <c r="A37" s="41"/>
      <c r="B37" s="40"/>
      <c r="C37" s="15"/>
      <c r="D37" s="15"/>
      <c r="E37" s="39"/>
      <c r="F37" s="23"/>
    </row>
    <row r="38" spans="1:6" ht="16.5" customHeight="1">
      <c r="A38" s="41"/>
      <c r="B38" s="40"/>
      <c r="C38" s="15"/>
      <c r="D38" s="15"/>
      <c r="E38" s="39"/>
      <c r="F38" s="15"/>
    </row>
    <row r="39" ht="26.25" customHeight="1">
      <c r="F39" s="15"/>
    </row>
    <row r="40" ht="15.75">
      <c r="F40" s="15"/>
    </row>
  </sheetData>
  <sheetProtection/>
  <mergeCells count="5">
    <mergeCell ref="A2:E2"/>
    <mergeCell ref="A4:B4"/>
    <mergeCell ref="A5:E5"/>
    <mergeCell ref="A7:E7"/>
    <mergeCell ref="A6:E6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10">
      <selection activeCell="C36" sqref="C36"/>
    </sheetView>
  </sheetViews>
  <sheetFormatPr defaultColWidth="9.00390625" defaultRowHeight="12.75"/>
  <cols>
    <col min="1" max="1" width="6.375" style="0" customWidth="1"/>
    <col min="2" max="2" width="47.125" style="0" customWidth="1"/>
    <col min="3" max="4" width="13.00390625" style="0" customWidth="1"/>
    <col min="5" max="5" width="12.375" style="14" customWidth="1"/>
    <col min="6" max="6" width="12.375" style="0" bestFit="1" customWidth="1"/>
  </cols>
  <sheetData>
    <row r="2" spans="1:5" ht="12.75">
      <c r="A2" s="85" t="s">
        <v>51</v>
      </c>
      <c r="B2" s="86"/>
      <c r="C2" s="86"/>
      <c r="D2" s="86"/>
      <c r="E2" s="86"/>
    </row>
    <row r="4" spans="1:5" ht="18">
      <c r="A4" s="85" t="s">
        <v>50</v>
      </c>
      <c r="B4" s="86"/>
      <c r="C4" s="54"/>
      <c r="D4" s="54"/>
      <c r="E4" s="30">
        <v>14</v>
      </c>
    </row>
    <row r="5" spans="1:5" ht="14.25">
      <c r="A5" s="88" t="s">
        <v>293</v>
      </c>
      <c r="B5" s="88"/>
      <c r="C5" s="88"/>
      <c r="D5" s="88"/>
      <c r="E5" s="88"/>
    </row>
    <row r="6" spans="1:5" ht="15.75">
      <c r="A6" s="89" t="s">
        <v>262</v>
      </c>
      <c r="B6" s="89"/>
      <c r="C6" s="89"/>
      <c r="D6" s="89"/>
      <c r="E6" s="89"/>
    </row>
    <row r="7" spans="1:5" ht="15.75">
      <c r="A7" s="87" t="s">
        <v>212</v>
      </c>
      <c r="B7" s="87"/>
      <c r="C7" s="87"/>
      <c r="D7" s="87"/>
      <c r="E7" s="87"/>
    </row>
    <row r="9" ht="12.75">
      <c r="E9" s="55" t="s">
        <v>290</v>
      </c>
    </row>
    <row r="10" spans="1:5" ht="25.5">
      <c r="A10" s="8" t="s">
        <v>48</v>
      </c>
      <c r="B10" s="4" t="s">
        <v>47</v>
      </c>
      <c r="C10" s="8" t="s">
        <v>295</v>
      </c>
      <c r="D10" s="8" t="s">
        <v>300</v>
      </c>
      <c r="E10" s="9" t="s">
        <v>6</v>
      </c>
    </row>
    <row r="11" spans="1:5" ht="12.75">
      <c r="A11" s="4" t="s">
        <v>46</v>
      </c>
      <c r="B11" s="4" t="s">
        <v>45</v>
      </c>
      <c r="C11" s="4" t="s">
        <v>301</v>
      </c>
      <c r="D11" s="4" t="s">
        <v>302</v>
      </c>
      <c r="E11" s="9" t="s">
        <v>94</v>
      </c>
    </row>
    <row r="12" spans="1:5" ht="35.25" customHeight="1">
      <c r="A12" s="6" t="s">
        <v>260</v>
      </c>
      <c r="B12" s="17" t="s">
        <v>259</v>
      </c>
      <c r="C12" s="71">
        <v>2610</v>
      </c>
      <c r="D12" s="71">
        <f>SUM(D13:D20)</f>
        <v>351</v>
      </c>
      <c r="E12" s="72">
        <f>SUM(E13:E20)</f>
        <v>2961</v>
      </c>
    </row>
    <row r="13" spans="1:5" ht="18" customHeight="1">
      <c r="A13" s="6" t="s">
        <v>258</v>
      </c>
      <c r="B13" s="17" t="s">
        <v>257</v>
      </c>
      <c r="C13" s="74"/>
      <c r="D13" s="74"/>
      <c r="E13" s="73"/>
    </row>
    <row r="14" spans="1:5" ht="31.5" customHeight="1">
      <c r="A14" s="6" t="s">
        <v>256</v>
      </c>
      <c r="B14" s="17" t="s">
        <v>255</v>
      </c>
      <c r="C14" s="74"/>
      <c r="D14" s="74"/>
      <c r="E14" s="73"/>
    </row>
    <row r="15" spans="1:5" ht="18" customHeight="1">
      <c r="A15" s="6" t="s">
        <v>254</v>
      </c>
      <c r="B15" s="17" t="s">
        <v>253</v>
      </c>
      <c r="C15" s="74"/>
      <c r="D15" s="74"/>
      <c r="E15" s="73"/>
    </row>
    <row r="16" spans="1:5" ht="18" customHeight="1">
      <c r="A16" s="6" t="s">
        <v>252</v>
      </c>
      <c r="B16" s="34" t="s">
        <v>251</v>
      </c>
      <c r="C16" s="74"/>
      <c r="D16" s="74"/>
      <c r="E16" s="73"/>
    </row>
    <row r="17" spans="1:5" ht="18" customHeight="1">
      <c r="A17" s="6" t="s">
        <v>250</v>
      </c>
      <c r="B17" s="17" t="s">
        <v>249</v>
      </c>
      <c r="C17" s="74"/>
      <c r="D17" s="74"/>
      <c r="E17" s="73"/>
    </row>
    <row r="18" spans="1:5" ht="18" customHeight="1">
      <c r="A18" s="6" t="s">
        <v>248</v>
      </c>
      <c r="B18" s="35" t="s">
        <v>247</v>
      </c>
      <c r="C18" s="74"/>
      <c r="D18" s="74"/>
      <c r="E18" s="73"/>
    </row>
    <row r="19" spans="1:5" ht="18" customHeight="1">
      <c r="A19" s="6" t="s">
        <v>246</v>
      </c>
      <c r="B19" s="35" t="s">
        <v>245</v>
      </c>
      <c r="C19" s="74"/>
      <c r="D19" s="74"/>
      <c r="E19" s="73"/>
    </row>
    <row r="20" spans="1:5" ht="18" customHeight="1">
      <c r="A20" s="6" t="s">
        <v>244</v>
      </c>
      <c r="B20" s="35" t="s">
        <v>243</v>
      </c>
      <c r="C20" s="74">
        <v>2610</v>
      </c>
      <c r="D20" s="74">
        <v>351</v>
      </c>
      <c r="E20" s="73">
        <f>SUM(C20:D20)</f>
        <v>2961</v>
      </c>
    </row>
    <row r="21" spans="1:5" ht="28.5" customHeight="1">
      <c r="A21" s="6" t="s">
        <v>242</v>
      </c>
      <c r="B21" s="45" t="s">
        <v>241</v>
      </c>
      <c r="C21" s="72">
        <v>792485</v>
      </c>
      <c r="D21" s="72">
        <f>SUM(D22:D30)</f>
        <v>106668</v>
      </c>
      <c r="E21" s="72">
        <f>SUM(E22:E30)</f>
        <v>899153</v>
      </c>
    </row>
    <row r="22" spans="1:5" ht="15.75">
      <c r="A22" s="6" t="s">
        <v>240</v>
      </c>
      <c r="B22" s="17" t="s">
        <v>239</v>
      </c>
      <c r="C22" s="74"/>
      <c r="D22" s="74"/>
      <c r="E22" s="73">
        <f>SUM(C22:D22)</f>
        <v>0</v>
      </c>
    </row>
    <row r="23" spans="1:6" ht="29.25" customHeight="1">
      <c r="A23" s="6" t="s">
        <v>238</v>
      </c>
      <c r="B23" s="17" t="s">
        <v>237</v>
      </c>
      <c r="C23" s="74"/>
      <c r="D23" s="74"/>
      <c r="E23" s="73"/>
      <c r="F23" s="15"/>
    </row>
    <row r="24" spans="1:6" ht="18" customHeight="1">
      <c r="A24" s="6" t="s">
        <v>236</v>
      </c>
      <c r="B24" s="17" t="s">
        <v>235</v>
      </c>
      <c r="C24" s="74">
        <v>130318</v>
      </c>
      <c r="D24" s="74">
        <v>17548</v>
      </c>
      <c r="E24" s="73">
        <f>SUM(C24:D24)</f>
        <v>147866</v>
      </c>
      <c r="F24" s="15"/>
    </row>
    <row r="25" spans="1:6" ht="18" customHeight="1">
      <c r="A25" s="6" t="s">
        <v>234</v>
      </c>
      <c r="B25" s="17" t="s">
        <v>233</v>
      </c>
      <c r="C25" s="74">
        <v>329</v>
      </c>
      <c r="D25" s="74">
        <v>0</v>
      </c>
      <c r="E25" s="73">
        <f>SUM(C25:D25)</f>
        <v>329</v>
      </c>
      <c r="F25" s="15"/>
    </row>
    <row r="26" spans="1:6" ht="27" customHeight="1">
      <c r="A26" s="6" t="s">
        <v>232</v>
      </c>
      <c r="B26" s="35" t="s">
        <v>231</v>
      </c>
      <c r="C26" s="74">
        <v>376027</v>
      </c>
      <c r="D26" s="74">
        <v>50634</v>
      </c>
      <c r="E26" s="73">
        <f>SUM(C26:D26)</f>
        <v>426661</v>
      </c>
      <c r="F26" s="15"/>
    </row>
    <row r="27" spans="1:6" ht="18" customHeight="1">
      <c r="A27" s="6" t="s">
        <v>230</v>
      </c>
      <c r="B27" s="17" t="s">
        <v>229</v>
      </c>
      <c r="C27" s="74"/>
      <c r="D27" s="74"/>
      <c r="E27" s="73"/>
      <c r="F27" s="23"/>
    </row>
    <row r="28" spans="1:6" ht="25.5">
      <c r="A28" s="6" t="s">
        <v>228</v>
      </c>
      <c r="B28" s="35" t="s">
        <v>227</v>
      </c>
      <c r="C28" s="74"/>
      <c r="D28" s="74"/>
      <c r="E28" s="73"/>
      <c r="F28" s="15"/>
    </row>
    <row r="29" spans="1:6" ht="25.5">
      <c r="A29" s="6" t="s">
        <v>226</v>
      </c>
      <c r="B29" s="35" t="s">
        <v>225</v>
      </c>
      <c r="C29" s="74"/>
      <c r="D29" s="74"/>
      <c r="E29" s="73"/>
      <c r="F29" s="15"/>
    </row>
    <row r="30" spans="1:6" ht="15.75">
      <c r="A30" s="6" t="s">
        <v>224</v>
      </c>
      <c r="B30" s="35" t="s">
        <v>223</v>
      </c>
      <c r="C30" s="74">
        <v>285811</v>
      </c>
      <c r="D30" s="74">
        <v>38486</v>
      </c>
      <c r="E30" s="73">
        <f>SUM(C30:D30)</f>
        <v>324297</v>
      </c>
      <c r="F30" s="15"/>
    </row>
    <row r="31" spans="1:6" ht="30" customHeight="1">
      <c r="A31" s="6" t="s">
        <v>222</v>
      </c>
      <c r="B31" s="33" t="s">
        <v>221</v>
      </c>
      <c r="C31" s="71">
        <v>15212</v>
      </c>
      <c r="D31" s="71">
        <f>SUM(D32:D34)</f>
        <v>653</v>
      </c>
      <c r="E31" s="73">
        <f>SUM(C31:D31)</f>
        <v>15865</v>
      </c>
      <c r="F31" s="15"/>
    </row>
    <row r="32" spans="1:6" ht="21" customHeight="1">
      <c r="A32" s="6" t="s">
        <v>220</v>
      </c>
      <c r="B32" s="34" t="s">
        <v>219</v>
      </c>
      <c r="C32" s="74"/>
      <c r="D32" s="74"/>
      <c r="E32" s="73"/>
      <c r="F32" s="15"/>
    </row>
    <row r="33" spans="1:6" ht="18.75" customHeight="1">
      <c r="A33" s="6" t="s">
        <v>218</v>
      </c>
      <c r="B33" s="47" t="s">
        <v>217</v>
      </c>
      <c r="C33" s="74">
        <v>10964</v>
      </c>
      <c r="D33" s="74">
        <v>653</v>
      </c>
      <c r="E33" s="73">
        <f>SUM(C33:D33)</f>
        <v>11617</v>
      </c>
      <c r="F33" s="15"/>
    </row>
    <row r="34" spans="1:6" ht="18" customHeight="1">
      <c r="A34" s="6" t="s">
        <v>216</v>
      </c>
      <c r="B34" s="17" t="s">
        <v>215</v>
      </c>
      <c r="C34" s="74">
        <v>4248</v>
      </c>
      <c r="D34" s="74">
        <v>0</v>
      </c>
      <c r="E34" s="73">
        <f>SUM(C34:D34)</f>
        <v>4248</v>
      </c>
      <c r="F34" s="15"/>
    </row>
    <row r="35" spans="1:6" ht="18" customHeight="1">
      <c r="A35" s="6" t="s">
        <v>214</v>
      </c>
      <c r="B35" s="17" t="s">
        <v>292</v>
      </c>
      <c r="C35" s="74">
        <v>52623</v>
      </c>
      <c r="D35" s="74">
        <v>-52623</v>
      </c>
      <c r="E35" s="73">
        <f>SUM(C35:D35)</f>
        <v>0</v>
      </c>
      <c r="F35" s="15"/>
    </row>
    <row r="36" spans="1:6" ht="15.75">
      <c r="A36" s="6" t="s">
        <v>291</v>
      </c>
      <c r="B36" s="33" t="s">
        <v>213</v>
      </c>
      <c r="C36" s="72">
        <v>1048790</v>
      </c>
      <c r="D36" s="72">
        <f>SUM('mérleg forr1.'!D12,'mérleg forr1.'!D21,'mérleg forr1.'!D25)+D31+D35</f>
        <v>141223</v>
      </c>
      <c r="E36" s="72">
        <f>C36+D36</f>
        <v>1190013</v>
      </c>
      <c r="F36" s="23"/>
    </row>
    <row r="37" ht="23.25" customHeight="1">
      <c r="F37" s="15"/>
    </row>
    <row r="38" ht="22.5" customHeight="1">
      <c r="F38" s="23"/>
    </row>
  </sheetData>
  <sheetProtection/>
  <mergeCells count="5">
    <mergeCell ref="A2:E2"/>
    <mergeCell ref="A4:B4"/>
    <mergeCell ref="A5:E5"/>
    <mergeCell ref="A7:E7"/>
    <mergeCell ref="A6:E6"/>
  </mergeCells>
  <printOptions/>
  <pageMargins left="0.3937007874015748" right="0.1968503937007874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Sikabonyine Bálint Ildikó</cp:lastModifiedBy>
  <cp:lastPrinted>2017-05-15T09:16:58Z</cp:lastPrinted>
  <dcterms:created xsi:type="dcterms:W3CDTF">2014-05-15T06:10:11Z</dcterms:created>
  <dcterms:modified xsi:type="dcterms:W3CDTF">2017-05-15T09:19:57Z</dcterms:modified>
  <cp:category/>
  <cp:version/>
  <cp:contentType/>
  <cp:contentStatus/>
</cp:coreProperties>
</file>