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elmérés" sheetId="1" r:id="rId1"/>
  </sheets>
  <definedNames>
    <definedName name="_xlnm.Print_Area" localSheetId="0">'Felmérés'!$A$1:$P$167</definedName>
  </definedNames>
  <calcPr fullCalcOnLoad="1"/>
</workbook>
</file>

<file path=xl/sharedStrings.xml><?xml version="1.0" encoding="utf-8"?>
<sst xmlns="http://schemas.openxmlformats.org/spreadsheetml/2006/main" count="412" uniqueCount="73">
  <si>
    <t>Utca azonosító:</t>
  </si>
  <si>
    <t>Szelvény</t>
  </si>
  <si>
    <t>Pont azonosító</t>
  </si>
  <si>
    <t>Kategória, hiba jelleg</t>
  </si>
  <si>
    <t>Felület számítás</t>
  </si>
  <si>
    <t>Mennyiség</t>
  </si>
  <si>
    <t>Egység</t>
  </si>
  <si>
    <t>Megjegyzés</t>
  </si>
  <si>
    <t>x</t>
  </si>
  <si>
    <r>
      <t>m</t>
    </r>
    <r>
      <rPr>
        <vertAlign val="superscript"/>
        <sz val="11"/>
        <color indexed="8"/>
        <rFont val="Calibri"/>
        <family val="2"/>
      </rPr>
      <t>2</t>
    </r>
  </si>
  <si>
    <t xml:space="preserve">kátyú átlag mélysége [cm]: </t>
  </si>
  <si>
    <t>Bontás átlag vastagsága [cm]:</t>
  </si>
  <si>
    <t>Utca összesen</t>
  </si>
  <si>
    <t>Bontási mennyiség
[m3]</t>
  </si>
  <si>
    <t>bontási vonalon szélvágás, burkolat fűrészelés [fm]</t>
  </si>
  <si>
    <t>Bedolgozott aszfalt
[to]</t>
  </si>
  <si>
    <t>Hézag kezelés
[fm]</t>
  </si>
  <si>
    <t>1.</t>
  </si>
  <si>
    <t>2.</t>
  </si>
  <si>
    <t>3.</t>
  </si>
  <si>
    <t>4.</t>
  </si>
  <si>
    <t>5.</t>
  </si>
  <si>
    <t>Szelvényezés kezdete:</t>
  </si>
  <si>
    <t>Előzetes felmérési adatok</t>
  </si>
  <si>
    <t>Javítás mennyiségi elszámolás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</si>
  <si>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</si>
  <si>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</si>
  <si>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</si>
  <si>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</si>
  <si>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</si>
  <si>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</si>
  <si>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</si>
  <si>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</si>
  <si>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</si>
  <si>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</si>
  <si>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</si>
  <si>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Mindösszesen: </t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</si>
  <si>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</si>
  <si>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t>15.</t>
  </si>
  <si>
    <t>16.</t>
  </si>
  <si>
    <t>19.</t>
  </si>
  <si>
    <t>Hermann Egyed u.</t>
  </si>
  <si>
    <t>Baross u.</t>
  </si>
  <si>
    <t>Szent István tér - Szabadság u.</t>
  </si>
  <si>
    <t xml:space="preserve">Vörösmarty u. </t>
  </si>
  <si>
    <t xml:space="preserve">Nyéki u. </t>
  </si>
  <si>
    <r>
      <t>m</t>
    </r>
    <r>
      <rPr>
        <vertAlign val="superscript"/>
        <sz val="11"/>
        <color indexed="8"/>
        <rFont val="Calibri"/>
        <family val="2"/>
      </rPr>
      <t>3</t>
    </r>
  </si>
  <si>
    <t>Kövesd (alsó szakasz: jobb o. szántóföld és emelkedő között)</t>
  </si>
  <si>
    <r>
      <t>m</t>
    </r>
    <r>
      <rPr>
        <vertAlign val="superscript"/>
        <sz val="11"/>
        <color indexed="8"/>
        <rFont val="Calibri"/>
        <family val="2"/>
      </rPr>
      <t>4</t>
    </r>
  </si>
  <si>
    <r>
      <t>m</t>
    </r>
    <r>
      <rPr>
        <vertAlign val="superscript"/>
        <sz val="11"/>
        <color indexed="8"/>
        <rFont val="Calibri"/>
        <family val="2"/>
      </rPr>
      <t>5</t>
    </r>
  </si>
  <si>
    <r>
      <t>m</t>
    </r>
    <r>
      <rPr>
        <vertAlign val="superscript"/>
        <sz val="11"/>
        <color indexed="8"/>
        <rFont val="Calibri"/>
        <family val="2"/>
      </rPr>
      <t>6</t>
    </r>
  </si>
  <si>
    <r>
      <t>m</t>
    </r>
    <r>
      <rPr>
        <vertAlign val="superscript"/>
        <sz val="11"/>
        <color indexed="8"/>
        <rFont val="Calibri"/>
        <family val="2"/>
      </rPr>
      <t>7</t>
    </r>
  </si>
  <si>
    <r>
      <t>m</t>
    </r>
    <r>
      <rPr>
        <vertAlign val="superscript"/>
        <sz val="11"/>
        <color indexed="8"/>
        <rFont val="Calibri"/>
        <family val="2"/>
      </rPr>
      <t>8</t>
    </r>
  </si>
  <si>
    <r>
      <t>m</t>
    </r>
    <r>
      <rPr>
        <vertAlign val="superscript"/>
        <sz val="11"/>
        <color indexed="8"/>
        <rFont val="Calibri"/>
        <family val="2"/>
      </rPr>
      <t>9</t>
    </r>
  </si>
  <si>
    <r>
      <t>m</t>
    </r>
    <r>
      <rPr>
        <vertAlign val="superscript"/>
        <sz val="11"/>
        <color indexed="8"/>
        <rFont val="Calibri"/>
        <family val="2"/>
      </rPr>
      <t>10</t>
    </r>
  </si>
  <si>
    <r>
      <t>m</t>
    </r>
    <r>
      <rPr>
        <vertAlign val="superscript"/>
        <sz val="11"/>
        <color indexed="8"/>
        <rFont val="Calibri"/>
        <family val="2"/>
      </rPr>
      <t>1</t>
    </r>
  </si>
  <si>
    <t>süllyedés</t>
  </si>
  <si>
    <t>Szabadság u. 35.</t>
  </si>
  <si>
    <t>deaáku kereszteződés</t>
  </si>
  <si>
    <t>30.</t>
  </si>
  <si>
    <t>Pataki u. csatlakozás</t>
  </si>
  <si>
    <t>Hunyadi u.</t>
  </si>
  <si>
    <t>85.</t>
  </si>
  <si>
    <t>Flórián u.</t>
  </si>
  <si>
    <t>Ady utca csatlakozás</t>
  </si>
  <si>
    <t>Malom u.</t>
  </si>
  <si>
    <t>Mária u.</t>
  </si>
  <si>
    <t>háromszög felület</t>
  </si>
  <si>
    <t>lejtő kövesd fele</t>
  </si>
  <si>
    <t>domb tető</t>
  </si>
  <si>
    <t>Sportcsarnok előtt</t>
  </si>
  <si>
    <t>Dolina u. - Platán u. kereszteződés</t>
  </si>
  <si>
    <t>akna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</si>
</sst>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#,##0\ &quot;Ft&quot;"/>
    <numFmt numFmtId="169" formatCode="#,##0.00\ &quot;Ft&quot;"/>
    <numFmt numFmtId="170" formatCode="#,##0.0\ &quot;Ft&quot;"/>
    <numFmt numFmtId="171" formatCode="0.00000"/>
    <numFmt numFmtId="172" formatCode="0.0000"/>
    <numFmt numFmtId="173" formatCode="#,##0\ _F_t"/>
    <numFmt numFmtId="174" formatCode="#,##0.\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2" fontId="0" fillId="0" borderId="11" xfId="0" applyNumberForma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37" fillId="33" borderId="19" xfId="0" applyFont="1" applyFill="1" applyBorder="1" applyAlignment="1">
      <alignment vertical="center"/>
    </xf>
    <xf numFmtId="0" fontId="37" fillId="33" borderId="2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3" borderId="22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2" fontId="37" fillId="33" borderId="2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7" fillId="33" borderId="25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7" fillId="34" borderId="26" xfId="0" applyFont="1" applyFill="1" applyBorder="1" applyAlignment="1">
      <alignment vertical="center"/>
    </xf>
    <xf numFmtId="0" fontId="37" fillId="34" borderId="19" xfId="0" applyFont="1" applyFill="1" applyBorder="1" applyAlignment="1">
      <alignment vertical="center"/>
    </xf>
    <xf numFmtId="0" fontId="37" fillId="34" borderId="27" xfId="0" applyFont="1" applyFill="1" applyBorder="1" applyAlignment="1">
      <alignment vertical="center"/>
    </xf>
    <xf numFmtId="2" fontId="37" fillId="34" borderId="25" xfId="0" applyNumberFormat="1" applyFont="1" applyFill="1" applyBorder="1" applyAlignment="1">
      <alignment horizontal="center" vertical="center"/>
    </xf>
    <xf numFmtId="0" fontId="37" fillId="34" borderId="25" xfId="0" applyFont="1" applyFill="1" applyBorder="1" applyAlignment="1">
      <alignment vertical="center"/>
    </xf>
    <xf numFmtId="0" fontId="37" fillId="34" borderId="26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Fill="1" applyBorder="1" applyAlignment="1">
      <alignment vertical="center" wrapText="1"/>
    </xf>
    <xf numFmtId="0" fontId="22" fillId="0" borderId="28" xfId="0" applyFont="1" applyBorder="1" applyAlignment="1">
      <alignment horizontal="center" vertical="center"/>
    </xf>
    <xf numFmtId="2" fontId="22" fillId="0" borderId="28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" fontId="0" fillId="0" borderId="18" xfId="0" applyNumberForma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7" fillId="33" borderId="26" xfId="0" applyFont="1" applyFill="1" applyBorder="1" applyAlignment="1">
      <alignment vertical="center"/>
    </xf>
    <xf numFmtId="0" fontId="37" fillId="33" borderId="25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2" fontId="22" fillId="0" borderId="36" xfId="0" applyNumberFormat="1" applyFont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Fill="1" applyBorder="1" applyAlignment="1">
      <alignment vertical="center" wrapText="1"/>
    </xf>
    <xf numFmtId="0" fontId="22" fillId="0" borderId="11" xfId="0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42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41" fillId="0" borderId="31" xfId="0" applyFont="1" applyBorder="1" applyAlignment="1">
      <alignment horizontal="left"/>
    </xf>
    <xf numFmtId="0" fontId="41" fillId="0" borderId="32" xfId="0" applyFont="1" applyBorder="1" applyAlignment="1">
      <alignment horizontal="left"/>
    </xf>
    <xf numFmtId="0" fontId="41" fillId="0" borderId="33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2" fontId="22" fillId="0" borderId="41" xfId="0" applyNumberFormat="1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43" xfId="0" applyFill="1" applyBorder="1" applyAlignment="1">
      <alignment vertical="center" wrapText="1"/>
    </xf>
    <xf numFmtId="0" fontId="22" fillId="0" borderId="41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9"/>
  <sheetViews>
    <sheetView tabSelected="1" zoomScale="86" zoomScaleNormal="86" zoomScaleSheetLayoutView="40" zoomScalePageLayoutView="10" workbookViewId="0" topLeftCell="A147">
      <selection activeCell="A160" sqref="A160:IV160"/>
    </sheetView>
  </sheetViews>
  <sheetFormatPr defaultColWidth="9.140625" defaultRowHeight="15"/>
  <cols>
    <col min="1" max="1" width="2.7109375" style="0" customWidth="1"/>
    <col min="2" max="2" width="27.8515625" style="0" customWidth="1"/>
    <col min="3" max="3" width="9.28125" style="0" bestFit="1" customWidth="1"/>
    <col min="4" max="4" width="11.140625" style="0" customWidth="1"/>
    <col min="5" max="5" width="10.00390625" style="0" customWidth="1"/>
    <col min="6" max="6" width="5.00390625" style="0" bestFit="1" customWidth="1"/>
    <col min="7" max="7" width="10.00390625" style="0" customWidth="1"/>
    <col min="8" max="8" width="10.8515625" style="0" bestFit="1" customWidth="1"/>
    <col min="9" max="9" width="7.00390625" style="0" bestFit="1" customWidth="1"/>
    <col min="10" max="10" width="30.7109375" style="0" customWidth="1"/>
    <col min="11" max="11" width="12.00390625" style="0" customWidth="1"/>
    <col min="12" max="12" width="12.140625" style="0" customWidth="1"/>
    <col min="13" max="13" width="12.140625" style="1" customWidth="1"/>
    <col min="14" max="14" width="21.7109375" style="1" customWidth="1"/>
    <col min="15" max="16" width="12.140625" style="0" customWidth="1"/>
    <col min="17" max="17" width="12.140625" style="0" hidden="1" customWidth="1"/>
    <col min="18" max="18" width="14.7109375" style="0" hidden="1" customWidth="1"/>
    <col min="19" max="19" width="2.7109375" style="0" customWidth="1"/>
    <col min="20" max="20" width="13.140625" style="0" customWidth="1"/>
    <col min="24" max="24" width="14.140625" style="0" customWidth="1"/>
    <col min="25" max="25" width="11.28125" style="0" customWidth="1"/>
  </cols>
  <sheetData>
    <row r="1" ht="15">
      <c r="O1" s="1"/>
    </row>
    <row r="2" spans="8:18" ht="15">
      <c r="H2" s="1"/>
      <c r="I2" s="5"/>
      <c r="O2" s="1"/>
      <c r="P2" s="1"/>
      <c r="Q2" s="1"/>
      <c r="R2" s="8"/>
    </row>
    <row r="3" spans="2:18" ht="15.75">
      <c r="B3" s="107" t="s">
        <v>0</v>
      </c>
      <c r="C3" s="127" t="s">
        <v>63</v>
      </c>
      <c r="D3" s="128"/>
      <c r="E3" s="128"/>
      <c r="F3" s="128"/>
      <c r="G3" s="129"/>
      <c r="O3" s="1"/>
      <c r="Q3" s="1"/>
      <c r="R3" s="8"/>
    </row>
    <row r="4" spans="2:18" ht="15">
      <c r="B4" t="s">
        <v>22</v>
      </c>
      <c r="C4" s="6"/>
      <c r="D4" s="6"/>
      <c r="O4" s="1"/>
      <c r="Q4" s="1"/>
      <c r="R4" s="8"/>
    </row>
    <row r="5" spans="3:18" ht="15">
      <c r="C5" s="6"/>
      <c r="D5" s="6"/>
      <c r="E5" s="123" t="s">
        <v>23</v>
      </c>
      <c r="F5" s="123"/>
      <c r="G5" s="123"/>
      <c r="H5" s="123"/>
      <c r="I5" s="123"/>
      <c r="J5" s="123"/>
      <c r="K5" s="125" t="s">
        <v>24</v>
      </c>
      <c r="L5" s="125"/>
      <c r="M5" s="125"/>
      <c r="N5" s="125"/>
      <c r="O5" s="125"/>
      <c r="P5" s="125"/>
      <c r="Q5" s="1"/>
      <c r="R5" s="8"/>
    </row>
    <row r="6" spans="5:18" ht="15.75" thickBot="1"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"/>
      <c r="R6" s="8"/>
    </row>
    <row r="7" spans="2:18" ht="45.75" thickBot="1">
      <c r="B7" s="75" t="s">
        <v>1</v>
      </c>
      <c r="C7" s="13" t="s">
        <v>2</v>
      </c>
      <c r="D7" s="13" t="s">
        <v>3</v>
      </c>
      <c r="E7" s="130" t="s">
        <v>4</v>
      </c>
      <c r="F7" s="130"/>
      <c r="G7" s="130"/>
      <c r="H7" s="76" t="s">
        <v>5</v>
      </c>
      <c r="I7" s="76" t="s">
        <v>6</v>
      </c>
      <c r="J7" s="77" t="s">
        <v>7</v>
      </c>
      <c r="K7" s="7" t="s">
        <v>10</v>
      </c>
      <c r="L7" s="13" t="s">
        <v>11</v>
      </c>
      <c r="M7" s="3" t="s">
        <v>13</v>
      </c>
      <c r="N7" s="4" t="s">
        <v>14</v>
      </c>
      <c r="O7" s="3" t="s">
        <v>15</v>
      </c>
      <c r="P7" s="11" t="s">
        <v>16</v>
      </c>
      <c r="Q7" s="1"/>
      <c r="R7" s="8"/>
    </row>
    <row r="8" spans="2:18" ht="17.25">
      <c r="B8" s="111" t="s">
        <v>64</v>
      </c>
      <c r="C8" s="113" t="s">
        <v>17</v>
      </c>
      <c r="D8" s="113">
        <v>1</v>
      </c>
      <c r="E8" s="79">
        <v>1.5</v>
      </c>
      <c r="F8" s="81" t="s">
        <v>8</v>
      </c>
      <c r="G8" s="79">
        <v>0.7</v>
      </c>
      <c r="H8" s="81">
        <f>ROUND(E8*G8,2)</f>
        <v>1.05</v>
      </c>
      <c r="I8" s="82" t="s">
        <v>55</v>
      </c>
      <c r="J8" s="83"/>
      <c r="K8" s="85">
        <v>5</v>
      </c>
      <c r="L8" s="86">
        <v>0</v>
      </c>
      <c r="M8" s="81">
        <f>ROUND(H8*L8/100,2)</f>
        <v>0</v>
      </c>
      <c r="N8" s="81">
        <f>P8</f>
        <v>4.4</v>
      </c>
      <c r="O8" s="87">
        <f>ROUND(H8*K8/100*2.4,3)</f>
        <v>0.126</v>
      </c>
      <c r="P8" s="88">
        <f>(E8+G8)*2</f>
        <v>4.4</v>
      </c>
      <c r="Q8" s="1"/>
      <c r="R8" s="8"/>
    </row>
    <row r="9" spans="2:18" ht="18" thickBot="1">
      <c r="B9" s="112"/>
      <c r="C9" s="114"/>
      <c r="D9" s="114"/>
      <c r="E9" s="56">
        <v>1.5</v>
      </c>
      <c r="F9" s="52" t="s">
        <v>8</v>
      </c>
      <c r="G9" s="56">
        <v>1.3</v>
      </c>
      <c r="H9" s="52">
        <f>ROUND(E9*G9,2)/2</f>
        <v>0.975</v>
      </c>
      <c r="I9" s="47" t="s">
        <v>25</v>
      </c>
      <c r="J9" s="57" t="s">
        <v>67</v>
      </c>
      <c r="K9" s="50">
        <v>5</v>
      </c>
      <c r="L9" s="51">
        <v>0</v>
      </c>
      <c r="M9" s="52">
        <f>ROUND(H9*L9/100,2)</f>
        <v>0</v>
      </c>
      <c r="N9" s="52">
        <f>P9</f>
        <v>5.6</v>
      </c>
      <c r="O9" s="53">
        <f>ROUND(H9*K9/100*2.4,3)</f>
        <v>0.117</v>
      </c>
      <c r="P9" s="58">
        <f>(E9+G9)*2</f>
        <v>5.6</v>
      </c>
      <c r="Q9" s="1"/>
      <c r="R9" s="8"/>
    </row>
    <row r="10" spans="2:18" ht="18" thickBot="1">
      <c r="B10" s="25" t="s">
        <v>12</v>
      </c>
      <c r="C10" s="26"/>
      <c r="D10" s="26"/>
      <c r="E10" s="26"/>
      <c r="F10" s="26"/>
      <c r="G10" s="26"/>
      <c r="H10" s="32">
        <f>SUM(H8:H9)</f>
        <v>2.025</v>
      </c>
      <c r="I10" s="27" t="s">
        <v>26</v>
      </c>
      <c r="J10" s="26"/>
      <c r="K10" s="26"/>
      <c r="L10" s="26"/>
      <c r="M10" s="32">
        <f>SUM(M8:M9)</f>
        <v>0</v>
      </c>
      <c r="N10" s="32">
        <f>SUM(N8:N9)</f>
        <v>10</v>
      </c>
      <c r="O10" s="32">
        <f>SUM(O8:O9)</f>
        <v>0.243</v>
      </c>
      <c r="P10" s="32">
        <f>SUM(P8:P9)</f>
        <v>10</v>
      </c>
      <c r="Q10" s="1"/>
      <c r="R10" s="8"/>
    </row>
    <row r="11" spans="8:18" ht="15">
      <c r="H11" s="1"/>
      <c r="I11" s="5"/>
      <c r="O11" s="1"/>
      <c r="P11" s="1"/>
      <c r="Q11" s="1"/>
      <c r="R11" s="8"/>
    </row>
    <row r="12" spans="8:18" ht="15">
      <c r="H12" s="1"/>
      <c r="I12" s="5"/>
      <c r="O12" s="1"/>
      <c r="P12" s="1"/>
      <c r="Q12" s="1"/>
      <c r="R12" s="8"/>
    </row>
    <row r="13" spans="8:18" ht="15">
      <c r="H13" s="1"/>
      <c r="I13" s="5"/>
      <c r="O13" s="1"/>
      <c r="P13" s="1"/>
      <c r="Q13" s="1"/>
      <c r="R13" s="8"/>
    </row>
    <row r="14" spans="8:18" ht="15">
      <c r="H14" s="1"/>
      <c r="I14" s="5"/>
      <c r="O14" s="1"/>
      <c r="P14" s="1"/>
      <c r="Q14" s="1"/>
      <c r="R14" s="8"/>
    </row>
    <row r="15" spans="8:18" ht="15">
      <c r="H15" s="1"/>
      <c r="I15" s="5"/>
      <c r="O15" s="1"/>
      <c r="P15" s="1"/>
      <c r="Q15" s="1"/>
      <c r="R15" s="8"/>
    </row>
    <row r="16" spans="8:18" ht="15">
      <c r="H16" s="1"/>
      <c r="I16" s="5"/>
      <c r="O16" s="1"/>
      <c r="P16" s="1"/>
      <c r="Q16" s="1"/>
      <c r="R16" s="8"/>
    </row>
    <row r="17" spans="2:18" ht="15.75">
      <c r="B17" s="107" t="s">
        <v>0</v>
      </c>
      <c r="C17" s="127" t="s">
        <v>41</v>
      </c>
      <c r="D17" s="128"/>
      <c r="E17" s="128"/>
      <c r="F17" s="128"/>
      <c r="G17" s="129"/>
      <c r="O17" s="1"/>
      <c r="Q17" s="1"/>
      <c r="R17" s="8"/>
    </row>
    <row r="18" spans="2:18" ht="15">
      <c r="B18" t="s">
        <v>22</v>
      </c>
      <c r="C18" s="6"/>
      <c r="D18" s="6"/>
      <c r="O18" s="1"/>
      <c r="Q18" s="1"/>
      <c r="R18" s="8"/>
    </row>
    <row r="19" spans="3:18" ht="15">
      <c r="C19" s="6"/>
      <c r="D19" s="6"/>
      <c r="E19" s="123" t="s">
        <v>23</v>
      </c>
      <c r="F19" s="123"/>
      <c r="G19" s="123"/>
      <c r="H19" s="123"/>
      <c r="I19" s="123"/>
      <c r="J19" s="123"/>
      <c r="K19" s="125" t="s">
        <v>24</v>
      </c>
      <c r="L19" s="125"/>
      <c r="M19" s="125"/>
      <c r="N19" s="125"/>
      <c r="O19" s="125"/>
      <c r="P19" s="125"/>
      <c r="Q19" s="1"/>
      <c r="R19" s="8"/>
    </row>
    <row r="20" spans="5:18" ht="15.75" thickBot="1"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"/>
      <c r="R20" s="8"/>
    </row>
    <row r="21" spans="2:18" ht="45.75" thickBot="1">
      <c r="B21" s="9" t="s">
        <v>1</v>
      </c>
      <c r="C21" s="60" t="s">
        <v>2</v>
      </c>
      <c r="D21" s="60" t="s">
        <v>3</v>
      </c>
      <c r="E21" s="126" t="s">
        <v>4</v>
      </c>
      <c r="F21" s="126"/>
      <c r="G21" s="126"/>
      <c r="H21" s="10" t="s">
        <v>5</v>
      </c>
      <c r="I21" s="10" t="s">
        <v>6</v>
      </c>
      <c r="J21" s="14" t="s">
        <v>7</v>
      </c>
      <c r="K21" s="7" t="s">
        <v>10</v>
      </c>
      <c r="L21" s="13" t="s">
        <v>11</v>
      </c>
      <c r="M21" s="3" t="s">
        <v>13</v>
      </c>
      <c r="N21" s="4" t="s">
        <v>14</v>
      </c>
      <c r="O21" s="3" t="s">
        <v>15</v>
      </c>
      <c r="P21" s="11" t="s">
        <v>16</v>
      </c>
      <c r="Q21" s="1"/>
      <c r="R21" s="8"/>
    </row>
    <row r="22" spans="2:18" ht="17.25">
      <c r="B22" s="22" t="s">
        <v>18</v>
      </c>
      <c r="C22" s="100" t="s">
        <v>17</v>
      </c>
      <c r="D22" s="100">
        <v>1</v>
      </c>
      <c r="E22" s="79">
        <v>1.5</v>
      </c>
      <c r="F22" s="80" t="s">
        <v>8</v>
      </c>
      <c r="G22" s="79">
        <v>0.7</v>
      </c>
      <c r="H22" s="81">
        <f>ROUND(E22*G22,2)</f>
        <v>1.05</v>
      </c>
      <c r="I22" s="82" t="s">
        <v>55</v>
      </c>
      <c r="J22" s="106"/>
      <c r="K22" s="85">
        <v>5</v>
      </c>
      <c r="L22" s="86">
        <f>K22-1</f>
        <v>4</v>
      </c>
      <c r="M22" s="81">
        <f>ROUND(H22*L22/100,2)</f>
        <v>0.04</v>
      </c>
      <c r="N22" s="81">
        <f>P22</f>
        <v>4.4</v>
      </c>
      <c r="O22" s="87">
        <f>ROUND(H22*K22/100*2.4,3)</f>
        <v>0.126</v>
      </c>
      <c r="P22" s="88">
        <f>(E22+G22)*2</f>
        <v>4.4</v>
      </c>
      <c r="Q22" s="1"/>
      <c r="R22" s="8"/>
    </row>
    <row r="23" spans="2:18" ht="17.25">
      <c r="B23" s="118"/>
      <c r="C23" s="115" t="s">
        <v>18</v>
      </c>
      <c r="D23" s="115">
        <v>1</v>
      </c>
      <c r="E23" s="19">
        <v>0.65</v>
      </c>
      <c r="F23" s="20" t="s">
        <v>8</v>
      </c>
      <c r="G23" s="19">
        <v>2.5</v>
      </c>
      <c r="H23" s="21">
        <f>ROUND(E23*G23,2)</f>
        <v>1.63</v>
      </c>
      <c r="I23" s="2" t="s">
        <v>9</v>
      </c>
      <c r="J23" s="59"/>
      <c r="K23" s="49">
        <v>5</v>
      </c>
      <c r="L23" s="36">
        <f aca="true" t="shared" si="0" ref="L23:L32">K23-1</f>
        <v>4</v>
      </c>
      <c r="M23" s="21">
        <f>ROUND(H23*L23/100,2)</f>
        <v>0.07</v>
      </c>
      <c r="N23" s="21">
        <f>P23</f>
        <v>6.3</v>
      </c>
      <c r="O23" s="37">
        <f>ROUND(H23*K23/100*2.4,3)</f>
        <v>0.196</v>
      </c>
      <c r="P23" s="39">
        <f>(E23+G23)*2</f>
        <v>6.3</v>
      </c>
      <c r="Q23" s="1"/>
      <c r="R23" s="8"/>
    </row>
    <row r="24" spans="2:18" ht="17.25">
      <c r="B24" s="119"/>
      <c r="C24" s="116"/>
      <c r="D24" s="116"/>
      <c r="E24" s="19">
        <v>2.3</v>
      </c>
      <c r="F24" s="20" t="s">
        <v>8</v>
      </c>
      <c r="G24" s="19">
        <v>1.4</v>
      </c>
      <c r="H24" s="21">
        <f>ROUND(E24*G24,2)/2</f>
        <v>1.61</v>
      </c>
      <c r="I24" s="2" t="s">
        <v>46</v>
      </c>
      <c r="J24" s="59" t="s">
        <v>67</v>
      </c>
      <c r="K24" s="49">
        <v>5</v>
      </c>
      <c r="L24" s="36">
        <f t="shared" si="0"/>
        <v>4</v>
      </c>
      <c r="M24" s="21">
        <f aca="true" t="shared" si="1" ref="M24:M32">ROUND(H24*L24/100,2)</f>
        <v>0.06</v>
      </c>
      <c r="N24" s="21">
        <f aca="true" t="shared" si="2" ref="N24:N32">P24</f>
        <v>7.3999999999999995</v>
      </c>
      <c r="O24" s="37">
        <f aca="true" t="shared" si="3" ref="O24:O32">ROUND(H24*K24/100*2.4,3)</f>
        <v>0.193</v>
      </c>
      <c r="P24" s="39">
        <f aca="true" t="shared" si="4" ref="P24:P32">(E24+G24)*2</f>
        <v>7.3999999999999995</v>
      </c>
      <c r="Q24" s="1"/>
      <c r="R24" s="8"/>
    </row>
    <row r="25" spans="2:18" ht="17.25">
      <c r="B25" s="120"/>
      <c r="C25" s="117"/>
      <c r="D25" s="117"/>
      <c r="E25" s="19">
        <v>1.1</v>
      </c>
      <c r="F25" s="20" t="s">
        <v>8</v>
      </c>
      <c r="G25" s="19">
        <v>1.4</v>
      </c>
      <c r="H25" s="21">
        <f>ROUND(E25*G25,2)/2</f>
        <v>0.77</v>
      </c>
      <c r="I25" s="2" t="s">
        <v>48</v>
      </c>
      <c r="J25" s="59" t="s">
        <v>67</v>
      </c>
      <c r="K25" s="49">
        <v>5</v>
      </c>
      <c r="L25" s="36">
        <f t="shared" si="0"/>
        <v>4</v>
      </c>
      <c r="M25" s="21">
        <f t="shared" si="1"/>
        <v>0.03</v>
      </c>
      <c r="N25" s="21">
        <f t="shared" si="2"/>
        <v>5</v>
      </c>
      <c r="O25" s="37">
        <f t="shared" si="3"/>
        <v>0.092</v>
      </c>
      <c r="P25" s="39">
        <f t="shared" si="4"/>
        <v>5</v>
      </c>
      <c r="Q25" s="1"/>
      <c r="R25" s="8"/>
    </row>
    <row r="26" spans="2:18" ht="17.25">
      <c r="B26" s="23" t="s">
        <v>20</v>
      </c>
      <c r="C26" s="16" t="s">
        <v>19</v>
      </c>
      <c r="D26" s="16">
        <v>1</v>
      </c>
      <c r="E26" s="19">
        <v>0.5</v>
      </c>
      <c r="F26" s="20" t="s">
        <v>8</v>
      </c>
      <c r="G26" s="19">
        <v>0.5</v>
      </c>
      <c r="H26" s="21">
        <f aca="true" t="shared" si="5" ref="H26:H32">ROUND(E26*G26,2)</f>
        <v>0.25</v>
      </c>
      <c r="I26" s="2" t="s">
        <v>49</v>
      </c>
      <c r="J26" s="59"/>
      <c r="K26" s="49">
        <v>5</v>
      </c>
      <c r="L26" s="36">
        <f t="shared" si="0"/>
        <v>4</v>
      </c>
      <c r="M26" s="21">
        <f t="shared" si="1"/>
        <v>0.01</v>
      </c>
      <c r="N26" s="21">
        <f t="shared" si="2"/>
        <v>2</v>
      </c>
      <c r="O26" s="37">
        <f t="shared" si="3"/>
        <v>0.03</v>
      </c>
      <c r="P26" s="39">
        <f t="shared" si="4"/>
        <v>2</v>
      </c>
      <c r="Q26" s="1"/>
      <c r="R26" s="8"/>
    </row>
    <row r="27" spans="2:18" ht="17.25">
      <c r="B27" s="23" t="s">
        <v>27</v>
      </c>
      <c r="C27" s="16" t="s">
        <v>20</v>
      </c>
      <c r="D27" s="16">
        <v>1</v>
      </c>
      <c r="E27" s="19">
        <v>1.2</v>
      </c>
      <c r="F27" s="20" t="s">
        <v>8</v>
      </c>
      <c r="G27" s="19">
        <v>1.8</v>
      </c>
      <c r="H27" s="21">
        <f t="shared" si="5"/>
        <v>2.16</v>
      </c>
      <c r="I27" s="2" t="s">
        <v>50</v>
      </c>
      <c r="J27" s="59"/>
      <c r="K27" s="49">
        <v>5</v>
      </c>
      <c r="L27" s="36">
        <f t="shared" si="0"/>
        <v>4</v>
      </c>
      <c r="M27" s="21">
        <f t="shared" si="1"/>
        <v>0.09</v>
      </c>
      <c r="N27" s="21">
        <f t="shared" si="2"/>
        <v>6</v>
      </c>
      <c r="O27" s="37">
        <f t="shared" si="3"/>
        <v>0.259</v>
      </c>
      <c r="P27" s="39">
        <f t="shared" si="4"/>
        <v>6</v>
      </c>
      <c r="Q27" s="1"/>
      <c r="R27" s="8"/>
    </row>
    <row r="28" spans="2:18" ht="17.25">
      <c r="B28" s="23"/>
      <c r="C28" s="16" t="s">
        <v>21</v>
      </c>
      <c r="D28" s="16">
        <v>1</v>
      </c>
      <c r="E28" s="19">
        <v>0.9</v>
      </c>
      <c r="F28" s="20" t="s">
        <v>8</v>
      </c>
      <c r="G28" s="19">
        <v>0.6</v>
      </c>
      <c r="H28" s="21">
        <f t="shared" si="5"/>
        <v>0.54</v>
      </c>
      <c r="I28" s="2" t="s">
        <v>51</v>
      </c>
      <c r="J28" s="59"/>
      <c r="K28" s="49">
        <v>5</v>
      </c>
      <c r="L28" s="36">
        <f t="shared" si="0"/>
        <v>4</v>
      </c>
      <c r="M28" s="21">
        <f t="shared" si="1"/>
        <v>0.02</v>
      </c>
      <c r="N28" s="21">
        <f t="shared" si="2"/>
        <v>3</v>
      </c>
      <c r="O28" s="37">
        <f t="shared" si="3"/>
        <v>0.065</v>
      </c>
      <c r="P28" s="39">
        <f t="shared" si="4"/>
        <v>3</v>
      </c>
      <c r="Q28" s="1"/>
      <c r="R28" s="8"/>
    </row>
    <row r="29" spans="2:18" ht="17.25">
      <c r="B29" s="23"/>
      <c r="C29" s="16" t="s">
        <v>27</v>
      </c>
      <c r="D29" s="16">
        <v>1</v>
      </c>
      <c r="E29" s="19">
        <v>3.6</v>
      </c>
      <c r="F29" s="20" t="s">
        <v>8</v>
      </c>
      <c r="G29" s="19">
        <v>0.6</v>
      </c>
      <c r="H29" s="21">
        <f t="shared" si="5"/>
        <v>2.16</v>
      </c>
      <c r="I29" s="2" t="s">
        <v>52</v>
      </c>
      <c r="J29" s="59"/>
      <c r="K29" s="49">
        <v>5</v>
      </c>
      <c r="L29" s="36">
        <f t="shared" si="0"/>
        <v>4</v>
      </c>
      <c r="M29" s="21">
        <f t="shared" si="1"/>
        <v>0.09</v>
      </c>
      <c r="N29" s="21">
        <f t="shared" si="2"/>
        <v>8.4</v>
      </c>
      <c r="O29" s="37">
        <f t="shared" si="3"/>
        <v>0.259</v>
      </c>
      <c r="P29" s="39">
        <f t="shared" si="4"/>
        <v>8.4</v>
      </c>
      <c r="Q29" s="1"/>
      <c r="R29" s="8"/>
    </row>
    <row r="30" spans="2:18" ht="17.25">
      <c r="B30" s="23" t="s">
        <v>30</v>
      </c>
      <c r="C30" s="16" t="s">
        <v>28</v>
      </c>
      <c r="D30" s="16">
        <v>1</v>
      </c>
      <c r="E30" s="19">
        <v>1.4</v>
      </c>
      <c r="F30" s="20" t="s">
        <v>8</v>
      </c>
      <c r="G30" s="19">
        <v>0.6</v>
      </c>
      <c r="H30" s="21">
        <f t="shared" si="5"/>
        <v>0.84</v>
      </c>
      <c r="I30" s="2" t="s">
        <v>53</v>
      </c>
      <c r="J30" s="59"/>
      <c r="K30" s="49">
        <v>5</v>
      </c>
      <c r="L30" s="36">
        <f t="shared" si="0"/>
        <v>4</v>
      </c>
      <c r="M30" s="21">
        <f t="shared" si="1"/>
        <v>0.03</v>
      </c>
      <c r="N30" s="21">
        <f t="shared" si="2"/>
        <v>4</v>
      </c>
      <c r="O30" s="37">
        <f t="shared" si="3"/>
        <v>0.101</v>
      </c>
      <c r="P30" s="39">
        <f t="shared" si="4"/>
        <v>4</v>
      </c>
      <c r="Q30" s="1"/>
      <c r="R30" s="8"/>
    </row>
    <row r="31" spans="2:18" ht="17.25">
      <c r="B31" s="23" t="s">
        <v>33</v>
      </c>
      <c r="C31" s="16" t="s">
        <v>29</v>
      </c>
      <c r="D31" s="16">
        <v>1</v>
      </c>
      <c r="E31" s="19">
        <v>1.1</v>
      </c>
      <c r="F31" s="20" t="s">
        <v>8</v>
      </c>
      <c r="G31" s="19">
        <v>1.3</v>
      </c>
      <c r="H31" s="21">
        <f>ROUND(E31*G31,2)</f>
        <v>1.43</v>
      </c>
      <c r="I31" s="2" t="s">
        <v>54</v>
      </c>
      <c r="J31" s="59"/>
      <c r="K31" s="49">
        <v>5</v>
      </c>
      <c r="L31" s="36">
        <f t="shared" si="0"/>
        <v>4</v>
      </c>
      <c r="M31" s="21">
        <f>ROUND(H31*L31/100,2)</f>
        <v>0.06</v>
      </c>
      <c r="N31" s="21">
        <f t="shared" si="2"/>
        <v>4.800000000000001</v>
      </c>
      <c r="O31" s="37">
        <f>ROUND(H31*K31/100*2.4,3)</f>
        <v>0.172</v>
      </c>
      <c r="P31" s="39">
        <f t="shared" si="4"/>
        <v>4.800000000000001</v>
      </c>
      <c r="Q31" s="1"/>
      <c r="R31" s="8"/>
    </row>
    <row r="32" spans="2:18" ht="18" thickBot="1">
      <c r="B32" s="54" t="s">
        <v>19</v>
      </c>
      <c r="C32" s="101" t="s">
        <v>30</v>
      </c>
      <c r="D32" s="101">
        <v>1</v>
      </c>
      <c r="E32" s="56">
        <v>7.3</v>
      </c>
      <c r="F32" s="84" t="s">
        <v>8</v>
      </c>
      <c r="G32" s="56">
        <v>0.5</v>
      </c>
      <c r="H32" s="52">
        <f t="shared" si="5"/>
        <v>3.65</v>
      </c>
      <c r="I32" s="47" t="s">
        <v>54</v>
      </c>
      <c r="J32" s="102"/>
      <c r="K32" s="50">
        <v>5</v>
      </c>
      <c r="L32" s="51">
        <f t="shared" si="0"/>
        <v>4</v>
      </c>
      <c r="M32" s="52">
        <f t="shared" si="1"/>
        <v>0.15</v>
      </c>
      <c r="N32" s="52">
        <f t="shared" si="2"/>
        <v>15.6</v>
      </c>
      <c r="O32" s="53">
        <f t="shared" si="3"/>
        <v>0.438</v>
      </c>
      <c r="P32" s="58">
        <f t="shared" si="4"/>
        <v>15.6</v>
      </c>
      <c r="Q32" s="1"/>
      <c r="R32" s="8"/>
    </row>
    <row r="33" spans="2:18" ht="18" thickBot="1">
      <c r="B33" s="25" t="s">
        <v>12</v>
      </c>
      <c r="C33" s="26"/>
      <c r="D33" s="26"/>
      <c r="E33" s="26"/>
      <c r="F33" s="26"/>
      <c r="G33" s="26"/>
      <c r="H33" s="32">
        <f>SUM(H22:H32)</f>
        <v>16.09</v>
      </c>
      <c r="I33" s="27" t="s">
        <v>26</v>
      </c>
      <c r="J33" s="26"/>
      <c r="K33" s="26"/>
      <c r="L33" s="26"/>
      <c r="M33" s="32">
        <f>SUM(M22:M32)</f>
        <v>0.65</v>
      </c>
      <c r="N33" s="32">
        <f>SUM(N22:N32)</f>
        <v>66.89999999999999</v>
      </c>
      <c r="O33" s="32">
        <f>SUM(O22:O32)</f>
        <v>1.931</v>
      </c>
      <c r="P33" s="32">
        <f>SUM(P22:R32)</f>
        <v>66.89999999999999</v>
      </c>
      <c r="Q33" s="1"/>
      <c r="R33" s="8"/>
    </row>
    <row r="34" spans="8:18" ht="15">
      <c r="H34" s="1"/>
      <c r="I34" s="5"/>
      <c r="O34" s="1"/>
      <c r="P34" s="1"/>
      <c r="Q34" s="1"/>
      <c r="R34" s="8"/>
    </row>
    <row r="35" spans="8:18" ht="15">
      <c r="H35" s="1"/>
      <c r="I35" s="5"/>
      <c r="O35" s="1"/>
      <c r="P35" s="1"/>
      <c r="Q35" s="1"/>
      <c r="R35" s="8"/>
    </row>
    <row r="36" spans="2:18" ht="15.75">
      <c r="B36" s="107" t="s">
        <v>0</v>
      </c>
      <c r="C36" s="127" t="s">
        <v>42</v>
      </c>
      <c r="D36" s="128"/>
      <c r="E36" s="128"/>
      <c r="F36" s="128"/>
      <c r="G36" s="129"/>
      <c r="O36" s="1"/>
      <c r="Q36" s="1"/>
      <c r="R36" s="8"/>
    </row>
    <row r="37" spans="2:18" ht="15">
      <c r="B37" t="s">
        <v>22</v>
      </c>
      <c r="C37" s="6"/>
      <c r="D37" s="6"/>
      <c r="O37" s="1"/>
      <c r="Q37" s="1"/>
      <c r="R37" s="8"/>
    </row>
    <row r="38" spans="3:18" ht="15">
      <c r="C38" s="6"/>
      <c r="D38" s="6"/>
      <c r="E38" s="123" t="s">
        <v>23</v>
      </c>
      <c r="F38" s="123"/>
      <c r="G38" s="123"/>
      <c r="H38" s="123"/>
      <c r="I38" s="123"/>
      <c r="J38" s="123"/>
      <c r="K38" s="125" t="s">
        <v>24</v>
      </c>
      <c r="L38" s="125"/>
      <c r="M38" s="125"/>
      <c r="N38" s="125"/>
      <c r="O38" s="125"/>
      <c r="P38" s="125"/>
      <c r="Q38" s="1"/>
      <c r="R38" s="8"/>
    </row>
    <row r="39" spans="5:18" ht="15.75" thickBot="1"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"/>
      <c r="R39" s="8"/>
    </row>
    <row r="40" spans="2:18" ht="45.75" thickBot="1">
      <c r="B40" s="9" t="s">
        <v>1</v>
      </c>
      <c r="C40" s="61" t="s">
        <v>2</v>
      </c>
      <c r="D40" s="61" t="s">
        <v>3</v>
      </c>
      <c r="E40" s="126" t="s">
        <v>4</v>
      </c>
      <c r="F40" s="126"/>
      <c r="G40" s="126"/>
      <c r="H40" s="10" t="s">
        <v>5</v>
      </c>
      <c r="I40" s="10" t="s">
        <v>6</v>
      </c>
      <c r="J40" s="14" t="s">
        <v>7</v>
      </c>
      <c r="K40" s="7" t="s">
        <v>10</v>
      </c>
      <c r="L40" s="13" t="s">
        <v>11</v>
      </c>
      <c r="M40" s="3" t="s">
        <v>13</v>
      </c>
      <c r="N40" s="4" t="s">
        <v>14</v>
      </c>
      <c r="O40" s="3" t="s">
        <v>15</v>
      </c>
      <c r="P40" s="11" t="s">
        <v>16</v>
      </c>
      <c r="Q40" s="1"/>
      <c r="R40" s="8"/>
    </row>
    <row r="41" spans="2:18" ht="18" thickBot="1">
      <c r="B41" s="89" t="s">
        <v>17</v>
      </c>
      <c r="C41" s="105" t="s">
        <v>17</v>
      </c>
      <c r="D41" s="105">
        <v>1</v>
      </c>
      <c r="E41" s="91">
        <v>2.3</v>
      </c>
      <c r="F41" s="93" t="s">
        <v>8</v>
      </c>
      <c r="G41" s="91">
        <v>1.5</v>
      </c>
      <c r="H41" s="93">
        <f>ROUND(E41*G41,2)</f>
        <v>3.45</v>
      </c>
      <c r="I41" s="94" t="s">
        <v>25</v>
      </c>
      <c r="J41" s="95"/>
      <c r="K41" s="96">
        <v>6</v>
      </c>
      <c r="L41" s="97">
        <v>5</v>
      </c>
      <c r="M41" s="93">
        <f>ROUND(H41*L41/100,2)</f>
        <v>0.17</v>
      </c>
      <c r="N41" s="93">
        <f>P41</f>
        <v>1.9</v>
      </c>
      <c r="O41" s="98">
        <f>ROUND(H41*K41/100*2.4,3)</f>
        <v>0.497</v>
      </c>
      <c r="P41" s="99">
        <f>(E41+G41)/2</f>
        <v>1.9</v>
      </c>
      <c r="Q41" s="1"/>
      <c r="R41" s="8"/>
    </row>
    <row r="42" spans="2:18" ht="18" thickBot="1">
      <c r="B42" s="25" t="s">
        <v>12</v>
      </c>
      <c r="C42" s="26"/>
      <c r="D42" s="26"/>
      <c r="E42" s="26"/>
      <c r="F42" s="26"/>
      <c r="G42" s="26"/>
      <c r="H42" s="32">
        <f>SUM(H41:H41)</f>
        <v>3.45</v>
      </c>
      <c r="I42" s="27" t="s">
        <v>26</v>
      </c>
      <c r="J42" s="26"/>
      <c r="K42" s="24"/>
      <c r="L42" s="24"/>
      <c r="M42" s="38">
        <f>SUM(M41:M41)</f>
        <v>0.17</v>
      </c>
      <c r="N42" s="38">
        <f>SUM(N41:N41)</f>
        <v>1.9</v>
      </c>
      <c r="O42" s="38">
        <f>SUM(O41:O41)</f>
        <v>0.497</v>
      </c>
      <c r="P42" s="38">
        <f>SUM(P41:P41)</f>
        <v>1.9</v>
      </c>
      <c r="Q42" s="1"/>
      <c r="R42" s="8"/>
    </row>
    <row r="43" spans="8:18" ht="15">
      <c r="H43" s="1"/>
      <c r="I43" s="5"/>
      <c r="O43" s="1"/>
      <c r="P43" s="1"/>
      <c r="Q43" s="1"/>
      <c r="R43" s="8"/>
    </row>
    <row r="44" spans="8:18" ht="15">
      <c r="H44" s="1"/>
      <c r="I44" s="5"/>
      <c r="O44" s="1"/>
      <c r="P44" s="1"/>
      <c r="Q44" s="1"/>
      <c r="R44" s="8"/>
    </row>
    <row r="45" spans="2:18" ht="15.75">
      <c r="B45" s="107" t="s">
        <v>0</v>
      </c>
      <c r="C45" s="127" t="s">
        <v>43</v>
      </c>
      <c r="D45" s="128"/>
      <c r="E45" s="128"/>
      <c r="F45" s="128"/>
      <c r="G45" s="129"/>
      <c r="O45" s="1"/>
      <c r="Q45" s="1"/>
      <c r="R45" s="8"/>
    </row>
    <row r="46" spans="2:18" ht="15">
      <c r="B46" t="s">
        <v>22</v>
      </c>
      <c r="C46" s="6"/>
      <c r="D46" s="6"/>
      <c r="O46" s="1"/>
      <c r="Q46" s="1"/>
      <c r="R46" s="8"/>
    </row>
    <row r="47" spans="3:18" ht="15">
      <c r="C47" s="6"/>
      <c r="D47" s="6"/>
      <c r="E47" s="123" t="s">
        <v>23</v>
      </c>
      <c r="F47" s="123"/>
      <c r="G47" s="123"/>
      <c r="H47" s="123"/>
      <c r="I47" s="123"/>
      <c r="J47" s="123"/>
      <c r="K47" s="125" t="s">
        <v>24</v>
      </c>
      <c r="L47" s="125"/>
      <c r="M47" s="125"/>
      <c r="N47" s="125"/>
      <c r="O47" s="125"/>
      <c r="P47" s="125"/>
      <c r="Q47" s="1"/>
      <c r="R47" s="8"/>
    </row>
    <row r="48" spans="5:18" ht="15.75" thickBot="1"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"/>
      <c r="R48" s="8"/>
    </row>
    <row r="49" spans="2:18" ht="45.75" thickBot="1">
      <c r="B49" s="9" t="s">
        <v>1</v>
      </c>
      <c r="C49" s="61" t="s">
        <v>2</v>
      </c>
      <c r="D49" s="61" t="s">
        <v>3</v>
      </c>
      <c r="E49" s="126" t="s">
        <v>4</v>
      </c>
      <c r="F49" s="126"/>
      <c r="G49" s="126"/>
      <c r="H49" s="10" t="s">
        <v>5</v>
      </c>
      <c r="I49" s="10" t="s">
        <v>6</v>
      </c>
      <c r="J49" s="14" t="s">
        <v>7</v>
      </c>
      <c r="K49" s="7" t="s">
        <v>10</v>
      </c>
      <c r="L49" s="13" t="s">
        <v>11</v>
      </c>
      <c r="M49" s="3" t="s">
        <v>13</v>
      </c>
      <c r="N49" s="4" t="s">
        <v>14</v>
      </c>
      <c r="O49" s="3" t="s">
        <v>15</v>
      </c>
      <c r="P49" s="11" t="s">
        <v>16</v>
      </c>
      <c r="Q49" s="1"/>
      <c r="R49" s="8"/>
    </row>
    <row r="50" spans="2:18" ht="17.25">
      <c r="B50" s="22" t="s">
        <v>57</v>
      </c>
      <c r="C50" s="15" t="s">
        <v>17</v>
      </c>
      <c r="D50" s="15">
        <v>1</v>
      </c>
      <c r="E50" s="17">
        <v>0.7</v>
      </c>
      <c r="F50" s="18" t="s">
        <v>8</v>
      </c>
      <c r="G50" s="17">
        <v>0.8</v>
      </c>
      <c r="H50" s="31">
        <f>ROUND(E50*G50,2)</f>
        <v>0.56</v>
      </c>
      <c r="I50" s="12" t="s">
        <v>9</v>
      </c>
      <c r="J50" s="28" t="s">
        <v>56</v>
      </c>
      <c r="K50" s="48">
        <v>6</v>
      </c>
      <c r="L50" s="33">
        <f>K50-1</f>
        <v>5</v>
      </c>
      <c r="M50" s="31">
        <f>ROUND(H50*L50/100,2)</f>
        <v>0.03</v>
      </c>
      <c r="N50" s="31">
        <f>P50</f>
        <v>3</v>
      </c>
      <c r="O50" s="34">
        <f>ROUND(H50*K50/100*2.4,3)</f>
        <v>0.081</v>
      </c>
      <c r="P50" s="35">
        <f>(E50+G50)*2</f>
        <v>3</v>
      </c>
      <c r="Q50" s="1"/>
      <c r="R50" s="8"/>
    </row>
    <row r="51" spans="2:18" ht="18" thickBot="1">
      <c r="B51" s="54"/>
      <c r="C51" s="55" t="s">
        <v>18</v>
      </c>
      <c r="D51" s="101">
        <v>1</v>
      </c>
      <c r="E51" s="56">
        <v>1</v>
      </c>
      <c r="F51" s="84" t="s">
        <v>8</v>
      </c>
      <c r="G51" s="56">
        <v>5</v>
      </c>
      <c r="H51" s="52">
        <f>ROUND(E51*G51,2)</f>
        <v>5</v>
      </c>
      <c r="I51" s="47" t="s">
        <v>25</v>
      </c>
      <c r="J51" s="57" t="s">
        <v>56</v>
      </c>
      <c r="K51" s="50">
        <v>6</v>
      </c>
      <c r="L51" s="51">
        <f>K51-1</f>
        <v>5</v>
      </c>
      <c r="M51" s="52">
        <f>ROUND(H51*L51/100,2)</f>
        <v>0.25</v>
      </c>
      <c r="N51" s="52">
        <f>P51</f>
        <v>12</v>
      </c>
      <c r="O51" s="53">
        <f>ROUND(H51*K51/100*2.4,3)</f>
        <v>0.72</v>
      </c>
      <c r="P51" s="58">
        <f>(E51+G51)*2</f>
        <v>12</v>
      </c>
      <c r="Q51" s="1"/>
      <c r="R51" s="8"/>
    </row>
    <row r="52" spans="2:18" ht="18" thickBot="1">
      <c r="B52" s="25" t="s">
        <v>12</v>
      </c>
      <c r="C52" s="26"/>
      <c r="D52" s="26"/>
      <c r="E52" s="26"/>
      <c r="F52" s="26"/>
      <c r="G52" s="26"/>
      <c r="H52" s="32">
        <f>SUM(H50:H51)</f>
        <v>5.5600000000000005</v>
      </c>
      <c r="I52" s="27" t="s">
        <v>26</v>
      </c>
      <c r="J52" s="26"/>
      <c r="K52" s="24"/>
      <c r="L52" s="24"/>
      <c r="M52" s="38">
        <f>SUM(M50:M51)</f>
        <v>0.28</v>
      </c>
      <c r="N52" s="38">
        <f>SUM(N50:N51)</f>
        <v>15</v>
      </c>
      <c r="O52" s="38">
        <f>SUM(O50:O51)</f>
        <v>0.8009999999999999</v>
      </c>
      <c r="P52" s="38">
        <f>SUM(P50:P51)</f>
        <v>15</v>
      </c>
      <c r="Q52" s="1"/>
      <c r="R52" s="8"/>
    </row>
    <row r="53" spans="8:18" ht="15">
      <c r="H53" s="1"/>
      <c r="I53" s="5"/>
      <c r="O53" s="1"/>
      <c r="P53" s="1"/>
      <c r="Q53" s="1"/>
      <c r="R53" s="8"/>
    </row>
    <row r="54" spans="8:18" ht="15">
      <c r="H54" s="1"/>
      <c r="I54" s="5"/>
      <c r="O54" s="1"/>
      <c r="P54" s="1"/>
      <c r="Q54" s="1"/>
      <c r="R54" s="8"/>
    </row>
    <row r="55" spans="2:18" ht="15.75">
      <c r="B55" s="107" t="s">
        <v>0</v>
      </c>
      <c r="C55" s="127" t="s">
        <v>44</v>
      </c>
      <c r="D55" s="128"/>
      <c r="E55" s="128"/>
      <c r="F55" s="128"/>
      <c r="G55" s="129"/>
      <c r="O55" s="1"/>
      <c r="Q55" s="1"/>
      <c r="R55" s="8"/>
    </row>
    <row r="56" spans="2:18" ht="15">
      <c r="B56" t="s">
        <v>22</v>
      </c>
      <c r="C56" s="6"/>
      <c r="D56" s="6"/>
      <c r="O56" s="1"/>
      <c r="Q56" s="1"/>
      <c r="R56" s="8"/>
    </row>
    <row r="57" spans="3:18" ht="15">
      <c r="C57" s="6"/>
      <c r="D57" s="6"/>
      <c r="E57" s="123" t="s">
        <v>23</v>
      </c>
      <c r="F57" s="123"/>
      <c r="G57" s="123"/>
      <c r="H57" s="123"/>
      <c r="I57" s="123"/>
      <c r="J57" s="123"/>
      <c r="K57" s="125" t="s">
        <v>24</v>
      </c>
      <c r="L57" s="125"/>
      <c r="M57" s="125"/>
      <c r="N57" s="125"/>
      <c r="O57" s="125"/>
      <c r="P57" s="125"/>
      <c r="Q57" s="1"/>
      <c r="R57" s="8"/>
    </row>
    <row r="58" spans="5:18" ht="15.75" thickBot="1"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"/>
      <c r="R58" s="8"/>
    </row>
    <row r="59" spans="2:18" ht="45.75" thickBot="1">
      <c r="B59" s="9" t="s">
        <v>1</v>
      </c>
      <c r="C59" s="61" t="s">
        <v>2</v>
      </c>
      <c r="D59" s="61" t="s">
        <v>3</v>
      </c>
      <c r="E59" s="126" t="s">
        <v>4</v>
      </c>
      <c r="F59" s="126"/>
      <c r="G59" s="126"/>
      <c r="H59" s="10" t="s">
        <v>5</v>
      </c>
      <c r="I59" s="10" t="s">
        <v>6</v>
      </c>
      <c r="J59" s="14" t="s">
        <v>7</v>
      </c>
      <c r="K59" s="7" t="s">
        <v>10</v>
      </c>
      <c r="L59" s="13" t="s">
        <v>11</v>
      </c>
      <c r="M59" s="3" t="s">
        <v>13</v>
      </c>
      <c r="N59" s="4" t="s">
        <v>14</v>
      </c>
      <c r="O59" s="3" t="s">
        <v>15</v>
      </c>
      <c r="P59" s="11" t="s">
        <v>16</v>
      </c>
      <c r="Q59" s="1"/>
      <c r="R59" s="8"/>
    </row>
    <row r="60" spans="2:18" ht="18" thickBot="1">
      <c r="B60" s="89" t="s">
        <v>40</v>
      </c>
      <c r="C60" s="90" t="s">
        <v>17</v>
      </c>
      <c r="D60" s="90">
        <v>1</v>
      </c>
      <c r="E60" s="91">
        <v>2</v>
      </c>
      <c r="F60" s="92" t="s">
        <v>8</v>
      </c>
      <c r="G60" s="91">
        <v>1</v>
      </c>
      <c r="H60" s="93">
        <f>ROUND(E60*G60,2)</f>
        <v>2</v>
      </c>
      <c r="I60" s="94" t="s">
        <v>9</v>
      </c>
      <c r="J60" s="95"/>
      <c r="K60" s="96">
        <v>7</v>
      </c>
      <c r="L60" s="97">
        <f>K60-1</f>
        <v>6</v>
      </c>
      <c r="M60" s="93">
        <f>ROUND(H60*L60/100,2)</f>
        <v>0.12</v>
      </c>
      <c r="N60" s="93">
        <f>P60</f>
        <v>6</v>
      </c>
      <c r="O60" s="98">
        <f>ROUND(H60*K60/100*2.4,3)</f>
        <v>0.336</v>
      </c>
      <c r="P60" s="99">
        <f>(E60+G60)*2</f>
        <v>6</v>
      </c>
      <c r="Q60" s="1"/>
      <c r="R60" s="8"/>
    </row>
    <row r="61" spans="2:18" ht="18" thickBot="1">
      <c r="B61" s="25" t="s">
        <v>12</v>
      </c>
      <c r="C61" s="26"/>
      <c r="D61" s="26"/>
      <c r="E61" s="26"/>
      <c r="F61" s="26"/>
      <c r="G61" s="26"/>
      <c r="H61" s="32">
        <f>SUM(H60:H60)</f>
        <v>2</v>
      </c>
      <c r="I61" s="27" t="s">
        <v>26</v>
      </c>
      <c r="J61" s="26"/>
      <c r="K61" s="24"/>
      <c r="L61" s="24"/>
      <c r="M61" s="38">
        <f>SUM(M60:M60)</f>
        <v>0.12</v>
      </c>
      <c r="N61" s="38">
        <f>SUM(N60:N60)</f>
        <v>6</v>
      </c>
      <c r="O61" s="38">
        <f>SUM(O60:O60)</f>
        <v>0.336</v>
      </c>
      <c r="P61" s="38">
        <f>SUM(P60:P60)</f>
        <v>6</v>
      </c>
      <c r="Q61" s="1"/>
      <c r="R61" s="8"/>
    </row>
    <row r="62" spans="8:18" ht="15">
      <c r="H62" s="1"/>
      <c r="I62" s="5"/>
      <c r="O62" s="1"/>
      <c r="P62" s="1"/>
      <c r="Q62" s="1"/>
      <c r="R62" s="8"/>
    </row>
    <row r="63" spans="8:18" ht="15">
      <c r="H63" s="1"/>
      <c r="I63" s="5"/>
      <c r="O63" s="1"/>
      <c r="P63" s="1"/>
      <c r="Q63" s="1"/>
      <c r="R63" s="8"/>
    </row>
    <row r="64" spans="2:18" ht="15.75">
      <c r="B64" s="107" t="s">
        <v>0</v>
      </c>
      <c r="C64" s="127" t="s">
        <v>65</v>
      </c>
      <c r="D64" s="128"/>
      <c r="E64" s="128"/>
      <c r="F64" s="128"/>
      <c r="G64" s="129"/>
      <c r="O64" s="1"/>
      <c r="Q64" s="1"/>
      <c r="R64" s="8"/>
    </row>
    <row r="65" spans="2:18" ht="15">
      <c r="B65" t="s">
        <v>22</v>
      </c>
      <c r="C65" s="6"/>
      <c r="D65" s="6"/>
      <c r="O65" s="1"/>
      <c r="Q65" s="1"/>
      <c r="R65" s="8"/>
    </row>
    <row r="66" spans="3:18" ht="15">
      <c r="C66" s="6"/>
      <c r="D66" s="6"/>
      <c r="E66" s="123" t="s">
        <v>23</v>
      </c>
      <c r="F66" s="123"/>
      <c r="G66" s="123"/>
      <c r="H66" s="123"/>
      <c r="I66" s="123"/>
      <c r="J66" s="123"/>
      <c r="K66" s="125" t="s">
        <v>24</v>
      </c>
      <c r="L66" s="125"/>
      <c r="M66" s="125"/>
      <c r="N66" s="125"/>
      <c r="O66" s="125"/>
      <c r="P66" s="125"/>
      <c r="Q66" s="1"/>
      <c r="R66" s="8"/>
    </row>
    <row r="67" spans="5:18" ht="15.75" thickBot="1"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"/>
      <c r="R67" s="8"/>
    </row>
    <row r="68" spans="2:18" ht="45.75" thickBot="1">
      <c r="B68" s="9" t="s">
        <v>1</v>
      </c>
      <c r="C68" s="61" t="s">
        <v>2</v>
      </c>
      <c r="D68" s="61" t="s">
        <v>3</v>
      </c>
      <c r="E68" s="126" t="s">
        <v>4</v>
      </c>
      <c r="F68" s="126"/>
      <c r="G68" s="126"/>
      <c r="H68" s="10" t="s">
        <v>5</v>
      </c>
      <c r="I68" s="10" t="s">
        <v>6</v>
      </c>
      <c r="J68" s="14" t="s">
        <v>7</v>
      </c>
      <c r="K68" s="7" t="s">
        <v>10</v>
      </c>
      <c r="L68" s="13" t="s">
        <v>11</v>
      </c>
      <c r="M68" s="3" t="s">
        <v>13</v>
      </c>
      <c r="N68" s="4" t="s">
        <v>14</v>
      </c>
      <c r="O68" s="3" t="s">
        <v>15</v>
      </c>
      <c r="P68" s="11" t="s">
        <v>16</v>
      </c>
      <c r="Q68" s="1"/>
      <c r="R68" s="8"/>
    </row>
    <row r="69" spans="2:18" ht="17.25">
      <c r="B69" s="22"/>
      <c r="C69" s="15" t="s">
        <v>17</v>
      </c>
      <c r="D69" s="15">
        <v>1</v>
      </c>
      <c r="E69" s="17">
        <v>0.9</v>
      </c>
      <c r="F69" s="18" t="s">
        <v>8</v>
      </c>
      <c r="G69" s="17">
        <v>0.8</v>
      </c>
      <c r="H69" s="31">
        <f>ROUND(E69*G69,2)</f>
        <v>0.72</v>
      </c>
      <c r="I69" s="12" t="s">
        <v>9</v>
      </c>
      <c r="J69" s="64"/>
      <c r="K69" s="48">
        <v>6</v>
      </c>
      <c r="L69" s="33">
        <v>0</v>
      </c>
      <c r="M69" s="31">
        <f>ROUND(H69*L69/100,2)</f>
        <v>0</v>
      </c>
      <c r="N69" s="31">
        <f>P69</f>
        <v>0.8500000000000001</v>
      </c>
      <c r="O69" s="34">
        <f>ROUND(H69*K69/100*2.4,3)</f>
        <v>0.104</v>
      </c>
      <c r="P69" s="104">
        <f>(E69+G69)/2</f>
        <v>0.8500000000000001</v>
      </c>
      <c r="Q69" s="1"/>
      <c r="R69" s="8"/>
    </row>
    <row r="70" spans="2:18" ht="18" thickBot="1">
      <c r="B70" s="54"/>
      <c r="C70" s="55" t="s">
        <v>18</v>
      </c>
      <c r="D70" s="101">
        <v>1</v>
      </c>
      <c r="E70" s="56">
        <v>1.7</v>
      </c>
      <c r="F70" s="84" t="s">
        <v>8</v>
      </c>
      <c r="G70" s="56">
        <v>1.8</v>
      </c>
      <c r="H70" s="52">
        <f>ROUND(E70*G70,2)</f>
        <v>3.06</v>
      </c>
      <c r="I70" s="47" t="s">
        <v>25</v>
      </c>
      <c r="J70" s="102"/>
      <c r="K70" s="50">
        <v>6</v>
      </c>
      <c r="L70" s="51">
        <v>0</v>
      </c>
      <c r="M70" s="52">
        <f>ROUND(H70*L70/100,2)</f>
        <v>0</v>
      </c>
      <c r="N70" s="52">
        <f>P70</f>
        <v>1.75</v>
      </c>
      <c r="O70" s="53">
        <f>ROUND(H70*K70/100*2.4,3)</f>
        <v>0.441</v>
      </c>
      <c r="P70" s="103">
        <f>(E70+G70)/2</f>
        <v>1.75</v>
      </c>
      <c r="Q70" s="1"/>
      <c r="R70" s="8"/>
    </row>
    <row r="71" spans="2:18" ht="18" thickBot="1">
      <c r="B71" s="25" t="s">
        <v>12</v>
      </c>
      <c r="C71" s="26"/>
      <c r="D71" s="26"/>
      <c r="E71" s="26"/>
      <c r="F71" s="26"/>
      <c r="G71" s="26"/>
      <c r="H71" s="32">
        <f>SUM(H69:H70)</f>
        <v>3.7800000000000002</v>
      </c>
      <c r="I71" s="27" t="s">
        <v>26</v>
      </c>
      <c r="J71" s="26"/>
      <c r="K71" s="24"/>
      <c r="L71" s="24"/>
      <c r="M71" s="38">
        <f>SUM(M69:M70)</f>
        <v>0</v>
      </c>
      <c r="N71" s="38">
        <f>SUM(N69:N70)</f>
        <v>2.6</v>
      </c>
      <c r="O71" s="38">
        <f>SUM(O69:O70)</f>
        <v>0.545</v>
      </c>
      <c r="P71" s="38">
        <f>SUM(P69:P70)</f>
        <v>2.6</v>
      </c>
      <c r="Q71" s="1"/>
      <c r="R71" s="8"/>
    </row>
    <row r="72" spans="8:18" ht="15">
      <c r="H72" s="1"/>
      <c r="I72" s="5"/>
      <c r="O72" s="1"/>
      <c r="P72" s="1"/>
      <c r="Q72" s="1"/>
      <c r="R72" s="8"/>
    </row>
    <row r="73" spans="8:18" ht="15">
      <c r="H73" s="1"/>
      <c r="I73" s="5"/>
      <c r="O73" s="1"/>
      <c r="P73" s="1"/>
      <c r="Q73" s="1"/>
      <c r="R73" s="8"/>
    </row>
    <row r="74" spans="2:18" ht="15.75">
      <c r="B74" s="107" t="s">
        <v>0</v>
      </c>
      <c r="C74" s="127" t="s">
        <v>45</v>
      </c>
      <c r="D74" s="128"/>
      <c r="E74" s="128"/>
      <c r="F74" s="128"/>
      <c r="G74" s="129"/>
      <c r="O74" s="1"/>
      <c r="Q74" s="1"/>
      <c r="R74" s="8"/>
    </row>
    <row r="75" spans="2:18" ht="15">
      <c r="B75" t="s">
        <v>22</v>
      </c>
      <c r="C75" s="6"/>
      <c r="D75" s="6"/>
      <c r="O75" s="1"/>
      <c r="Q75" s="1"/>
      <c r="R75" s="8"/>
    </row>
    <row r="76" spans="3:18" ht="15">
      <c r="C76" s="6"/>
      <c r="D76" s="6"/>
      <c r="E76" s="123" t="s">
        <v>23</v>
      </c>
      <c r="F76" s="123"/>
      <c r="G76" s="123"/>
      <c r="H76" s="123"/>
      <c r="I76" s="123"/>
      <c r="J76" s="123"/>
      <c r="K76" s="125" t="s">
        <v>24</v>
      </c>
      <c r="L76" s="125"/>
      <c r="M76" s="125"/>
      <c r="N76" s="125"/>
      <c r="O76" s="125"/>
      <c r="P76" s="125"/>
      <c r="Q76" s="1"/>
      <c r="R76" s="8"/>
    </row>
    <row r="77" spans="5:18" ht="15.75" thickBot="1"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"/>
      <c r="R77" s="8"/>
    </row>
    <row r="78" spans="2:18" ht="45.75" thickBot="1">
      <c r="B78" s="9" t="s">
        <v>1</v>
      </c>
      <c r="C78" s="61" t="s">
        <v>2</v>
      </c>
      <c r="D78" s="61" t="s">
        <v>3</v>
      </c>
      <c r="E78" s="126" t="s">
        <v>4</v>
      </c>
      <c r="F78" s="126"/>
      <c r="G78" s="126"/>
      <c r="H78" s="10" t="s">
        <v>5</v>
      </c>
      <c r="I78" s="10" t="s">
        <v>6</v>
      </c>
      <c r="J78" s="14" t="s">
        <v>7</v>
      </c>
      <c r="K78" s="69" t="s">
        <v>10</v>
      </c>
      <c r="L78" s="68" t="s">
        <v>11</v>
      </c>
      <c r="M78" s="70" t="s">
        <v>13</v>
      </c>
      <c r="N78" s="71" t="s">
        <v>14</v>
      </c>
      <c r="O78" s="70" t="s">
        <v>15</v>
      </c>
      <c r="P78" s="72" t="s">
        <v>16</v>
      </c>
      <c r="Q78" s="1"/>
      <c r="R78" s="8"/>
    </row>
    <row r="79" spans="2:18" ht="17.25">
      <c r="B79" s="22" t="s">
        <v>58</v>
      </c>
      <c r="C79" s="100" t="s">
        <v>17</v>
      </c>
      <c r="D79" s="100">
        <v>1</v>
      </c>
      <c r="E79" s="79">
        <v>1.1</v>
      </c>
      <c r="F79" s="80" t="s">
        <v>8</v>
      </c>
      <c r="G79" s="79">
        <v>0.7</v>
      </c>
      <c r="H79" s="81">
        <f>ROUND(E79*G79,2)</f>
        <v>0.77</v>
      </c>
      <c r="I79" s="82" t="s">
        <v>9</v>
      </c>
      <c r="J79" s="83"/>
      <c r="K79" s="85">
        <v>7</v>
      </c>
      <c r="L79" s="86">
        <f>K79-1</f>
        <v>6</v>
      </c>
      <c r="M79" s="81">
        <f>ROUND(H79*L79/100,2)</f>
        <v>0.05</v>
      </c>
      <c r="N79" s="81">
        <f>P79</f>
        <v>3.6</v>
      </c>
      <c r="O79" s="87">
        <f>ROUND(H79*K79/100*2.4,3)</f>
        <v>0.129</v>
      </c>
      <c r="P79" s="88">
        <f>(E79+G79)*2</f>
        <v>3.6</v>
      </c>
      <c r="Q79" s="1"/>
      <c r="R79" s="8"/>
    </row>
    <row r="80" spans="2:18" ht="17.25">
      <c r="B80" s="23" t="s">
        <v>59</v>
      </c>
      <c r="C80" s="16" t="s">
        <v>18</v>
      </c>
      <c r="D80" s="16">
        <v>1</v>
      </c>
      <c r="E80" s="19">
        <v>0.8</v>
      </c>
      <c r="F80" s="20" t="s">
        <v>8</v>
      </c>
      <c r="G80" s="19">
        <v>0.8</v>
      </c>
      <c r="H80" s="21">
        <f>ROUND(E80*G80,2)</f>
        <v>0.64</v>
      </c>
      <c r="I80" s="2" t="s">
        <v>46</v>
      </c>
      <c r="J80" s="29"/>
      <c r="K80" s="49">
        <v>6</v>
      </c>
      <c r="L80" s="36">
        <f>K80-1</f>
        <v>5</v>
      </c>
      <c r="M80" s="21">
        <f>ROUND(H80*L80/100,2)</f>
        <v>0.03</v>
      </c>
      <c r="N80" s="21">
        <f>P80</f>
        <v>3.2</v>
      </c>
      <c r="O80" s="37">
        <f>ROUND(H80*K80/100*2.4,3)</f>
        <v>0.092</v>
      </c>
      <c r="P80" s="39">
        <f>(E80+G80)*2</f>
        <v>3.2</v>
      </c>
      <c r="Q80" s="1"/>
      <c r="R80" s="8"/>
    </row>
    <row r="81" spans="2:18" ht="18" thickBot="1">
      <c r="B81" s="54" t="s">
        <v>60</v>
      </c>
      <c r="C81" s="55" t="s">
        <v>19</v>
      </c>
      <c r="D81" s="101">
        <v>1</v>
      </c>
      <c r="E81" s="56">
        <v>1</v>
      </c>
      <c r="F81" s="84" t="s">
        <v>8</v>
      </c>
      <c r="G81" s="56">
        <v>1</v>
      </c>
      <c r="H81" s="52">
        <f>ROUND(E81*G81,2)</f>
        <v>1</v>
      </c>
      <c r="I81" s="47" t="s">
        <v>25</v>
      </c>
      <c r="J81" s="57"/>
      <c r="K81" s="50">
        <v>6</v>
      </c>
      <c r="L81" s="51">
        <f>K81-1</f>
        <v>5</v>
      </c>
      <c r="M81" s="52">
        <f>ROUND(H81*L81/100,2)</f>
        <v>0.05</v>
      </c>
      <c r="N81" s="52">
        <f>P81</f>
        <v>4</v>
      </c>
      <c r="O81" s="53">
        <f>ROUND(H81*K81/100*2.4,3)</f>
        <v>0.144</v>
      </c>
      <c r="P81" s="58">
        <f>(E81+G81)*2</f>
        <v>4</v>
      </c>
      <c r="Q81" s="1"/>
      <c r="R81" s="8"/>
    </row>
    <row r="82" spans="2:18" ht="18" thickBot="1">
      <c r="B82" s="25" t="s">
        <v>12</v>
      </c>
      <c r="C82" s="26"/>
      <c r="D82" s="26"/>
      <c r="E82" s="26"/>
      <c r="F82" s="26"/>
      <c r="G82" s="26"/>
      <c r="H82" s="32">
        <f>SUM(H79:H81)</f>
        <v>2.41</v>
      </c>
      <c r="I82" s="27" t="s">
        <v>26</v>
      </c>
      <c r="J82" s="26"/>
      <c r="K82" s="26"/>
      <c r="L82" s="26"/>
      <c r="M82" s="32">
        <f>SUM(M79:M81)</f>
        <v>0.13</v>
      </c>
      <c r="N82" s="32">
        <f>SUM(N79:N81)</f>
        <v>10.8</v>
      </c>
      <c r="O82" s="32">
        <f>SUM(O79:O81)</f>
        <v>0.365</v>
      </c>
      <c r="P82" s="32">
        <f>SUM(P79:P81)</f>
        <v>10.8</v>
      </c>
      <c r="Q82" s="1"/>
      <c r="R82" s="8"/>
    </row>
    <row r="83" spans="8:18" ht="15">
      <c r="H83" s="1"/>
      <c r="I83" s="5"/>
      <c r="O83" s="1"/>
      <c r="P83" s="1"/>
      <c r="Q83" s="1"/>
      <c r="R83" s="8"/>
    </row>
    <row r="84" spans="8:18" ht="15">
      <c r="H84" s="1"/>
      <c r="I84" s="5"/>
      <c r="O84" s="1"/>
      <c r="P84" s="1"/>
      <c r="Q84" s="1"/>
      <c r="R84" s="8"/>
    </row>
    <row r="85" spans="2:18" ht="15.75">
      <c r="B85" s="107" t="s">
        <v>0</v>
      </c>
      <c r="C85" s="127" t="s">
        <v>66</v>
      </c>
      <c r="D85" s="128"/>
      <c r="E85" s="128"/>
      <c r="F85" s="128"/>
      <c r="G85" s="129"/>
      <c r="O85" s="1"/>
      <c r="Q85" s="1"/>
      <c r="R85" s="8"/>
    </row>
    <row r="86" spans="2:18" ht="15">
      <c r="B86" t="s">
        <v>22</v>
      </c>
      <c r="C86" s="6"/>
      <c r="D86" s="6"/>
      <c r="O86" s="1"/>
      <c r="Q86" s="1"/>
      <c r="R86" s="8"/>
    </row>
    <row r="87" spans="3:18" ht="15">
      <c r="C87" s="6"/>
      <c r="D87" s="6"/>
      <c r="E87" s="123" t="s">
        <v>23</v>
      </c>
      <c r="F87" s="123"/>
      <c r="G87" s="123"/>
      <c r="H87" s="123"/>
      <c r="I87" s="123"/>
      <c r="J87" s="123"/>
      <c r="K87" s="125" t="s">
        <v>24</v>
      </c>
      <c r="L87" s="125"/>
      <c r="M87" s="125"/>
      <c r="N87" s="125"/>
      <c r="O87" s="125"/>
      <c r="P87" s="125"/>
      <c r="Q87" s="1"/>
      <c r="R87" s="8"/>
    </row>
    <row r="88" spans="5:18" ht="15.75" thickBot="1"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"/>
      <c r="R88" s="8"/>
    </row>
    <row r="89" spans="2:18" ht="45.75" thickBot="1">
      <c r="B89" s="9" t="s">
        <v>1</v>
      </c>
      <c r="C89" s="63" t="s">
        <v>2</v>
      </c>
      <c r="D89" s="63" t="s">
        <v>3</v>
      </c>
      <c r="E89" s="126" t="s">
        <v>4</v>
      </c>
      <c r="F89" s="126"/>
      <c r="G89" s="126"/>
      <c r="H89" s="10" t="s">
        <v>5</v>
      </c>
      <c r="I89" s="10" t="s">
        <v>6</v>
      </c>
      <c r="J89" s="14" t="s">
        <v>7</v>
      </c>
      <c r="K89" s="7" t="s">
        <v>10</v>
      </c>
      <c r="L89" s="13" t="s">
        <v>11</v>
      </c>
      <c r="M89" s="3" t="s">
        <v>13</v>
      </c>
      <c r="N89" s="4" t="s">
        <v>14</v>
      </c>
      <c r="O89" s="3" t="s">
        <v>15</v>
      </c>
      <c r="P89" s="11" t="s">
        <v>16</v>
      </c>
      <c r="Q89" s="1"/>
      <c r="R89" s="8"/>
    </row>
    <row r="90" spans="2:18" ht="18" thickBot="1">
      <c r="B90" s="89" t="s">
        <v>27</v>
      </c>
      <c r="C90" s="90" t="s">
        <v>17</v>
      </c>
      <c r="D90" s="90">
        <v>1</v>
      </c>
      <c r="E90" s="91">
        <v>0.65</v>
      </c>
      <c r="F90" s="92" t="s">
        <v>8</v>
      </c>
      <c r="G90" s="91">
        <v>1.7</v>
      </c>
      <c r="H90" s="93">
        <f>ROUND(E90*G90,2)</f>
        <v>1.11</v>
      </c>
      <c r="I90" s="94" t="s">
        <v>9</v>
      </c>
      <c r="J90" s="95"/>
      <c r="K90" s="96">
        <v>3</v>
      </c>
      <c r="L90" s="97">
        <f>K90-1</f>
        <v>2</v>
      </c>
      <c r="M90" s="93">
        <f>ROUND(H90*L90/100,2)</f>
        <v>0.02</v>
      </c>
      <c r="N90" s="93">
        <f>P90</f>
        <v>4.7</v>
      </c>
      <c r="O90" s="98">
        <f>ROUND(H90*K90/100*2.4,3)</f>
        <v>0.08</v>
      </c>
      <c r="P90" s="99">
        <f>(E90+G90)*2</f>
        <v>4.7</v>
      </c>
      <c r="Q90" s="1"/>
      <c r="R90" s="8"/>
    </row>
    <row r="91" spans="2:18" ht="18" thickBot="1">
      <c r="B91" s="25" t="s">
        <v>12</v>
      </c>
      <c r="C91" s="26"/>
      <c r="D91" s="26"/>
      <c r="E91" s="26"/>
      <c r="F91" s="26"/>
      <c r="G91" s="26"/>
      <c r="H91" s="32">
        <f>SUM(H90:H90)</f>
        <v>1.11</v>
      </c>
      <c r="I91" s="27" t="s">
        <v>26</v>
      </c>
      <c r="J91" s="26"/>
      <c r="K91" s="24"/>
      <c r="L91" s="24"/>
      <c r="M91" s="38">
        <f>SUM(M90:M90)</f>
        <v>0.02</v>
      </c>
      <c r="N91" s="38">
        <f>SUM(N90:N90)</f>
        <v>4.7</v>
      </c>
      <c r="O91" s="38">
        <f>SUM(O90:O90)</f>
        <v>0.08</v>
      </c>
      <c r="P91" s="38">
        <f>SUM(P90:P90)</f>
        <v>4.7</v>
      </c>
      <c r="Q91" s="1"/>
      <c r="R91" s="8"/>
    </row>
    <row r="92" spans="8:18" ht="15">
      <c r="H92" s="1"/>
      <c r="I92" s="5"/>
      <c r="O92" s="1"/>
      <c r="P92" s="1"/>
      <c r="Q92" s="1"/>
      <c r="R92" s="8"/>
    </row>
    <row r="93" spans="8:18" ht="15">
      <c r="H93" s="1"/>
      <c r="I93" s="5"/>
      <c r="O93" s="1"/>
      <c r="P93" s="1"/>
      <c r="Q93" s="1"/>
      <c r="R93" s="8"/>
    </row>
    <row r="94" spans="2:18" ht="15.75">
      <c r="B94" s="107" t="s">
        <v>0</v>
      </c>
      <c r="C94" s="127" t="s">
        <v>61</v>
      </c>
      <c r="D94" s="128"/>
      <c r="E94" s="128"/>
      <c r="F94" s="128"/>
      <c r="G94" s="129"/>
      <c r="O94" s="1"/>
      <c r="Q94" s="1"/>
      <c r="R94" s="8"/>
    </row>
    <row r="95" spans="2:18" ht="15">
      <c r="B95" t="s">
        <v>22</v>
      </c>
      <c r="C95" s="6"/>
      <c r="D95" s="6"/>
      <c r="O95" s="1"/>
      <c r="Q95" s="1"/>
      <c r="R95" s="8"/>
    </row>
    <row r="96" spans="3:18" ht="15">
      <c r="C96" s="6"/>
      <c r="D96" s="6"/>
      <c r="E96" s="123" t="s">
        <v>23</v>
      </c>
      <c r="F96" s="123"/>
      <c r="G96" s="123"/>
      <c r="H96" s="123"/>
      <c r="I96" s="123"/>
      <c r="J96" s="123"/>
      <c r="K96" s="125" t="s">
        <v>24</v>
      </c>
      <c r="L96" s="125"/>
      <c r="M96" s="125"/>
      <c r="N96" s="125"/>
      <c r="O96" s="125"/>
      <c r="P96" s="125"/>
      <c r="Q96" s="1"/>
      <c r="R96" s="8"/>
    </row>
    <row r="97" spans="5:18" ht="15.75" thickBot="1"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"/>
      <c r="R97" s="8"/>
    </row>
    <row r="98" spans="2:18" ht="45.75" thickBot="1">
      <c r="B98" s="9" t="s">
        <v>1</v>
      </c>
      <c r="C98" s="63" t="s">
        <v>2</v>
      </c>
      <c r="D98" s="63" t="s">
        <v>3</v>
      </c>
      <c r="E98" s="126" t="s">
        <v>4</v>
      </c>
      <c r="F98" s="126"/>
      <c r="G98" s="126"/>
      <c r="H98" s="10" t="s">
        <v>5</v>
      </c>
      <c r="I98" s="10" t="s">
        <v>6</v>
      </c>
      <c r="J98" s="14" t="s">
        <v>7</v>
      </c>
      <c r="K98" s="69" t="s">
        <v>10</v>
      </c>
      <c r="L98" s="68" t="s">
        <v>11</v>
      </c>
      <c r="M98" s="70" t="s">
        <v>13</v>
      </c>
      <c r="N98" s="71" t="s">
        <v>14</v>
      </c>
      <c r="O98" s="70" t="s">
        <v>15</v>
      </c>
      <c r="P98" s="72" t="s">
        <v>16</v>
      </c>
      <c r="Q98" s="1"/>
      <c r="R98" s="8"/>
    </row>
    <row r="99" spans="2:18" ht="18.75" customHeight="1">
      <c r="B99" s="121" t="s">
        <v>62</v>
      </c>
      <c r="C99" s="113" t="s">
        <v>17</v>
      </c>
      <c r="D99" s="113">
        <v>1</v>
      </c>
      <c r="E99" s="79">
        <v>1.5</v>
      </c>
      <c r="F99" s="80" t="s">
        <v>8</v>
      </c>
      <c r="G99" s="79">
        <v>0.5</v>
      </c>
      <c r="H99" s="81">
        <f>ROUND(E99*G99,2)/2</f>
        <v>0.375</v>
      </c>
      <c r="I99" s="82" t="s">
        <v>55</v>
      </c>
      <c r="J99" s="83" t="s">
        <v>67</v>
      </c>
      <c r="K99" s="85">
        <v>6</v>
      </c>
      <c r="L99" s="86"/>
      <c r="M99" s="81">
        <f>ROUND(H99*L99/100,2)</f>
        <v>0</v>
      </c>
      <c r="N99" s="81">
        <f>P99</f>
        <v>4</v>
      </c>
      <c r="O99" s="87">
        <f>ROUND(H99*K99/100*2.4,3)</f>
        <v>0.054</v>
      </c>
      <c r="P99" s="88">
        <f>(E99+G99)*2</f>
        <v>4</v>
      </c>
      <c r="Q99" s="1"/>
      <c r="R99" s="8"/>
    </row>
    <row r="100" spans="2:18" ht="18.75" customHeight="1" thickBot="1">
      <c r="B100" s="122"/>
      <c r="C100" s="114"/>
      <c r="D100" s="114"/>
      <c r="E100" s="56">
        <v>1.3</v>
      </c>
      <c r="F100" s="84" t="s">
        <v>8</v>
      </c>
      <c r="G100" s="56">
        <v>1.5</v>
      </c>
      <c r="H100" s="52">
        <f>ROUND(E100*G100,2)/2</f>
        <v>0.975</v>
      </c>
      <c r="I100" s="47" t="s">
        <v>9</v>
      </c>
      <c r="J100" s="57" t="s">
        <v>67</v>
      </c>
      <c r="K100" s="50">
        <v>6</v>
      </c>
      <c r="L100" s="51"/>
      <c r="M100" s="52">
        <f>ROUND(H100*L100/100,2)</f>
        <v>0</v>
      </c>
      <c r="N100" s="52">
        <f>P100</f>
        <v>5.6</v>
      </c>
      <c r="O100" s="53">
        <f>ROUND(H100*K100/100*2.4,3)</f>
        <v>0.14</v>
      </c>
      <c r="P100" s="58">
        <f>(E100+G100)*2</f>
        <v>5.6</v>
      </c>
      <c r="Q100" s="1"/>
      <c r="R100" s="8"/>
    </row>
    <row r="101" spans="2:18" ht="18" thickBot="1">
      <c r="B101" s="73" t="s">
        <v>12</v>
      </c>
      <c r="C101" s="24"/>
      <c r="D101" s="24"/>
      <c r="E101" s="24"/>
      <c r="F101" s="24"/>
      <c r="G101" s="24"/>
      <c r="H101" s="38">
        <f>SUM(H99:H100)</f>
        <v>1.35</v>
      </c>
      <c r="I101" s="74" t="s">
        <v>26</v>
      </c>
      <c r="J101" s="24"/>
      <c r="K101" s="24"/>
      <c r="L101" s="24"/>
      <c r="M101" s="38">
        <f>SUM(M99:M100)</f>
        <v>0</v>
      </c>
      <c r="N101" s="38">
        <f>SUM(N99:N100)</f>
        <v>9.6</v>
      </c>
      <c r="O101" s="38">
        <f>SUM(O99:O100)</f>
        <v>0.194</v>
      </c>
      <c r="P101" s="38">
        <f>SUM(P99:P100)</f>
        <v>9.6</v>
      </c>
      <c r="Q101" s="1"/>
      <c r="R101" s="8"/>
    </row>
    <row r="102" spans="8:18" ht="15">
      <c r="H102" s="1"/>
      <c r="I102" s="5"/>
      <c r="O102" s="1"/>
      <c r="P102" s="1"/>
      <c r="Q102" s="1"/>
      <c r="R102" s="8"/>
    </row>
    <row r="103" spans="8:18" ht="15">
      <c r="H103" s="1"/>
      <c r="I103" s="5"/>
      <c r="O103" s="1"/>
      <c r="P103" s="1"/>
      <c r="Q103" s="1"/>
      <c r="R103" s="8"/>
    </row>
    <row r="104" spans="2:18" ht="15.75">
      <c r="B104" s="107" t="s">
        <v>0</v>
      </c>
      <c r="C104" s="65" t="s">
        <v>47</v>
      </c>
      <c r="D104" s="66"/>
      <c r="E104" s="66"/>
      <c r="F104" s="66"/>
      <c r="G104" s="67"/>
      <c r="O104" s="1"/>
      <c r="Q104" s="1"/>
      <c r="R104" s="8"/>
    </row>
    <row r="105" spans="2:18" ht="15">
      <c r="B105" t="s">
        <v>22</v>
      </c>
      <c r="C105" s="6"/>
      <c r="D105" s="6"/>
      <c r="O105" s="1"/>
      <c r="Q105" s="1"/>
      <c r="R105" s="8"/>
    </row>
    <row r="106" spans="3:18" ht="15">
      <c r="C106" s="6"/>
      <c r="D106" s="6"/>
      <c r="E106" s="123" t="s">
        <v>23</v>
      </c>
      <c r="F106" s="123"/>
      <c r="G106" s="123"/>
      <c r="H106" s="123"/>
      <c r="I106" s="123"/>
      <c r="J106" s="123"/>
      <c r="K106" s="125" t="s">
        <v>24</v>
      </c>
      <c r="L106" s="125"/>
      <c r="M106" s="125"/>
      <c r="N106" s="125"/>
      <c r="O106" s="125"/>
      <c r="P106" s="125"/>
      <c r="Q106" s="1"/>
      <c r="R106" s="8"/>
    </row>
    <row r="107" spans="5:18" ht="15.75" thickBot="1"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"/>
      <c r="R107" s="8"/>
    </row>
    <row r="108" spans="2:18" ht="45.75" thickBot="1">
      <c r="B108" s="9" t="s">
        <v>1</v>
      </c>
      <c r="C108" s="63" t="s">
        <v>2</v>
      </c>
      <c r="D108" s="63" t="s">
        <v>3</v>
      </c>
      <c r="E108" s="126" t="s">
        <v>4</v>
      </c>
      <c r="F108" s="126"/>
      <c r="G108" s="126"/>
      <c r="H108" s="10" t="s">
        <v>5</v>
      </c>
      <c r="I108" s="10" t="s">
        <v>6</v>
      </c>
      <c r="J108" s="14" t="s">
        <v>7</v>
      </c>
      <c r="K108" s="7" t="s">
        <v>10</v>
      </c>
      <c r="L108" s="13" t="s">
        <v>11</v>
      </c>
      <c r="M108" s="3" t="s">
        <v>13</v>
      </c>
      <c r="N108" s="4" t="s">
        <v>14</v>
      </c>
      <c r="O108" s="3" t="s">
        <v>15</v>
      </c>
      <c r="P108" s="11" t="s">
        <v>16</v>
      </c>
      <c r="Q108" s="1"/>
      <c r="R108" s="8"/>
    </row>
    <row r="109" spans="2:18" ht="17.25">
      <c r="B109" s="22" t="s">
        <v>69</v>
      </c>
      <c r="C109" s="15" t="s">
        <v>17</v>
      </c>
      <c r="D109" s="15">
        <v>1</v>
      </c>
      <c r="E109" s="17">
        <v>0.8</v>
      </c>
      <c r="F109" s="18" t="s">
        <v>8</v>
      </c>
      <c r="G109" s="17">
        <v>0.8</v>
      </c>
      <c r="H109" s="31">
        <f>ROUND(E109*G109,2)</f>
        <v>0.64</v>
      </c>
      <c r="I109" s="12" t="s">
        <v>9</v>
      </c>
      <c r="J109" s="28"/>
      <c r="K109" s="48">
        <v>6</v>
      </c>
      <c r="L109" s="33">
        <f>K109-1</f>
        <v>5</v>
      </c>
      <c r="M109" s="31">
        <f>ROUND(H109*L109/100,2)</f>
        <v>0.03</v>
      </c>
      <c r="N109" s="31">
        <f>P109</f>
        <v>4.4</v>
      </c>
      <c r="O109" s="34">
        <f>ROUND(H109*K109/100*2.4,3)</f>
        <v>0.092</v>
      </c>
      <c r="P109" s="35">
        <v>4.4</v>
      </c>
      <c r="Q109" s="1"/>
      <c r="R109" s="8"/>
    </row>
    <row r="110" spans="2:18" ht="17.25">
      <c r="B110" s="23"/>
      <c r="C110" s="30" t="s">
        <v>18</v>
      </c>
      <c r="D110" s="16">
        <v>1</v>
      </c>
      <c r="E110" s="19">
        <v>1.8</v>
      </c>
      <c r="F110" s="20" t="s">
        <v>8</v>
      </c>
      <c r="G110" s="19">
        <v>0.5</v>
      </c>
      <c r="H110" s="21">
        <f>ROUND(E110*G110,2)</f>
        <v>0.9</v>
      </c>
      <c r="I110" s="2" t="s">
        <v>25</v>
      </c>
      <c r="J110" s="29"/>
      <c r="K110" s="49">
        <v>6</v>
      </c>
      <c r="L110" s="36">
        <f>K110-1</f>
        <v>5</v>
      </c>
      <c r="M110" s="21">
        <f>ROUND(H110*L110/100,2)</f>
        <v>0.05</v>
      </c>
      <c r="N110" s="21">
        <f>P110</f>
        <v>4.6</v>
      </c>
      <c r="O110" s="37">
        <f>ROUND(H110*K110/100*2.4,3)</f>
        <v>0.13</v>
      </c>
      <c r="P110" s="39">
        <f aca="true" t="shared" si="6" ref="P110:P124">(E110+G110)*2</f>
        <v>4.6</v>
      </c>
      <c r="Q110" s="1"/>
      <c r="R110" s="8"/>
    </row>
    <row r="111" spans="2:18" ht="17.25">
      <c r="B111" s="62"/>
      <c r="C111" s="78" t="s">
        <v>19</v>
      </c>
      <c r="D111" s="16">
        <v>1</v>
      </c>
      <c r="E111" s="19">
        <v>0.75</v>
      </c>
      <c r="F111" s="21" t="s">
        <v>8</v>
      </c>
      <c r="G111" s="19">
        <v>0.75</v>
      </c>
      <c r="H111" s="21">
        <f aca="true" t="shared" si="7" ref="H111:H124">ROUND(E111*G111,2)</f>
        <v>0.56</v>
      </c>
      <c r="I111" s="2" t="s">
        <v>25</v>
      </c>
      <c r="J111" s="29"/>
      <c r="K111" s="49">
        <v>6</v>
      </c>
      <c r="L111" s="36">
        <f aca="true" t="shared" si="8" ref="L111:L124">K111-1</f>
        <v>5</v>
      </c>
      <c r="M111" s="21">
        <f aca="true" t="shared" si="9" ref="M111:M124">ROUND(H111*L111/100,2)</f>
        <v>0.03</v>
      </c>
      <c r="N111" s="21">
        <f aca="true" t="shared" si="10" ref="N111:N124">P111</f>
        <v>3</v>
      </c>
      <c r="O111" s="37">
        <f aca="true" t="shared" si="11" ref="O111:O124">ROUND(H111*K111/100*2.4,3)</f>
        <v>0.081</v>
      </c>
      <c r="P111" s="39">
        <f t="shared" si="6"/>
        <v>3</v>
      </c>
      <c r="Q111" s="1"/>
      <c r="R111" s="8"/>
    </row>
    <row r="112" spans="2:18" ht="17.25">
      <c r="B112" s="23"/>
      <c r="C112" s="30" t="s">
        <v>20</v>
      </c>
      <c r="D112" s="30">
        <v>1</v>
      </c>
      <c r="E112" s="19">
        <v>1.4</v>
      </c>
      <c r="F112" s="21" t="s">
        <v>8</v>
      </c>
      <c r="G112" s="19">
        <v>1.1</v>
      </c>
      <c r="H112" s="21">
        <f t="shared" si="7"/>
        <v>1.54</v>
      </c>
      <c r="I112" s="2" t="s">
        <v>25</v>
      </c>
      <c r="J112" s="29"/>
      <c r="K112" s="49">
        <v>6</v>
      </c>
      <c r="L112" s="36">
        <f t="shared" si="8"/>
        <v>5</v>
      </c>
      <c r="M112" s="21">
        <f t="shared" si="9"/>
        <v>0.08</v>
      </c>
      <c r="N112" s="21">
        <f t="shared" si="10"/>
        <v>5</v>
      </c>
      <c r="O112" s="37">
        <f t="shared" si="11"/>
        <v>0.222</v>
      </c>
      <c r="P112" s="39">
        <f t="shared" si="6"/>
        <v>5</v>
      </c>
      <c r="Q112" s="1"/>
      <c r="R112" s="8"/>
    </row>
    <row r="113" spans="2:18" ht="17.25">
      <c r="B113" s="23"/>
      <c r="C113" s="78" t="s">
        <v>21</v>
      </c>
      <c r="D113" s="30">
        <v>1</v>
      </c>
      <c r="E113" s="19">
        <v>0.7</v>
      </c>
      <c r="F113" s="21" t="s">
        <v>8</v>
      </c>
      <c r="G113" s="19">
        <v>0.9</v>
      </c>
      <c r="H113" s="21">
        <f t="shared" si="7"/>
        <v>0.63</v>
      </c>
      <c r="I113" s="2" t="s">
        <v>25</v>
      </c>
      <c r="J113" s="29"/>
      <c r="K113" s="49">
        <v>6</v>
      </c>
      <c r="L113" s="36">
        <f t="shared" si="8"/>
        <v>5</v>
      </c>
      <c r="M113" s="21">
        <f t="shared" si="9"/>
        <v>0.03</v>
      </c>
      <c r="N113" s="21">
        <f t="shared" si="10"/>
        <v>3.2</v>
      </c>
      <c r="O113" s="37">
        <f t="shared" si="11"/>
        <v>0.091</v>
      </c>
      <c r="P113" s="39">
        <f t="shared" si="6"/>
        <v>3.2</v>
      </c>
      <c r="Q113" s="1"/>
      <c r="R113" s="8"/>
    </row>
    <row r="114" spans="2:18" ht="17.25">
      <c r="B114" s="23"/>
      <c r="C114" s="30" t="s">
        <v>27</v>
      </c>
      <c r="D114" s="30">
        <v>1</v>
      </c>
      <c r="E114" s="19">
        <v>0.6</v>
      </c>
      <c r="F114" s="21" t="s">
        <v>8</v>
      </c>
      <c r="G114" s="19">
        <v>1.2</v>
      </c>
      <c r="H114" s="21">
        <f t="shared" si="7"/>
        <v>0.72</v>
      </c>
      <c r="I114" s="2" t="s">
        <v>25</v>
      </c>
      <c r="J114" s="29"/>
      <c r="K114" s="49">
        <v>6</v>
      </c>
      <c r="L114" s="36">
        <f t="shared" si="8"/>
        <v>5</v>
      </c>
      <c r="M114" s="21">
        <f t="shared" si="9"/>
        <v>0.04</v>
      </c>
      <c r="N114" s="21">
        <f t="shared" si="10"/>
        <v>3.5999999999999996</v>
      </c>
      <c r="O114" s="37">
        <f t="shared" si="11"/>
        <v>0.104</v>
      </c>
      <c r="P114" s="39">
        <f t="shared" si="6"/>
        <v>3.5999999999999996</v>
      </c>
      <c r="Q114" s="1"/>
      <c r="R114" s="8"/>
    </row>
    <row r="115" spans="2:18" ht="17.25">
      <c r="B115" s="23"/>
      <c r="C115" s="78" t="s">
        <v>28</v>
      </c>
      <c r="D115" s="30">
        <v>1</v>
      </c>
      <c r="E115" s="19">
        <v>0.8</v>
      </c>
      <c r="F115" s="21" t="s">
        <v>8</v>
      </c>
      <c r="G115" s="19">
        <v>0.9</v>
      </c>
      <c r="H115" s="21">
        <f t="shared" si="7"/>
        <v>0.72</v>
      </c>
      <c r="I115" s="2" t="s">
        <v>25</v>
      </c>
      <c r="J115" s="29"/>
      <c r="K115" s="49">
        <v>6</v>
      </c>
      <c r="L115" s="36">
        <f t="shared" si="8"/>
        <v>5</v>
      </c>
      <c r="M115" s="21">
        <f t="shared" si="9"/>
        <v>0.04</v>
      </c>
      <c r="N115" s="21">
        <f t="shared" si="10"/>
        <v>3.4000000000000004</v>
      </c>
      <c r="O115" s="37">
        <f t="shared" si="11"/>
        <v>0.104</v>
      </c>
      <c r="P115" s="39">
        <f t="shared" si="6"/>
        <v>3.4000000000000004</v>
      </c>
      <c r="Q115" s="1"/>
      <c r="R115" s="8"/>
    </row>
    <row r="116" spans="2:18" ht="17.25">
      <c r="B116" s="23" t="s">
        <v>68</v>
      </c>
      <c r="C116" s="30" t="s">
        <v>29</v>
      </c>
      <c r="D116" s="30">
        <v>1</v>
      </c>
      <c r="E116" s="19">
        <v>1.8</v>
      </c>
      <c r="F116" s="21" t="s">
        <v>8</v>
      </c>
      <c r="G116" s="19">
        <v>0.8</v>
      </c>
      <c r="H116" s="21">
        <f t="shared" si="7"/>
        <v>1.44</v>
      </c>
      <c r="I116" s="2" t="s">
        <v>25</v>
      </c>
      <c r="J116" s="29"/>
      <c r="K116" s="49">
        <v>6</v>
      </c>
      <c r="L116" s="36">
        <f t="shared" si="8"/>
        <v>5</v>
      </c>
      <c r="M116" s="21">
        <f t="shared" si="9"/>
        <v>0.07</v>
      </c>
      <c r="N116" s="21">
        <f t="shared" si="10"/>
        <v>5.2</v>
      </c>
      <c r="O116" s="37">
        <f t="shared" si="11"/>
        <v>0.207</v>
      </c>
      <c r="P116" s="39">
        <f t="shared" si="6"/>
        <v>5.2</v>
      </c>
      <c r="Q116" s="1"/>
      <c r="R116" s="8"/>
    </row>
    <row r="117" spans="2:18" ht="17.25">
      <c r="B117" s="23"/>
      <c r="C117" s="78" t="s">
        <v>30</v>
      </c>
      <c r="D117" s="30">
        <v>1</v>
      </c>
      <c r="E117" s="19">
        <v>6.1</v>
      </c>
      <c r="F117" s="21" t="s">
        <v>8</v>
      </c>
      <c r="G117" s="19">
        <v>0.5</v>
      </c>
      <c r="H117" s="21">
        <f t="shared" si="7"/>
        <v>3.05</v>
      </c>
      <c r="I117" s="2" t="s">
        <v>25</v>
      </c>
      <c r="J117" s="29"/>
      <c r="K117" s="49">
        <v>6</v>
      </c>
      <c r="L117" s="36">
        <f t="shared" si="8"/>
        <v>5</v>
      </c>
      <c r="M117" s="21">
        <f t="shared" si="9"/>
        <v>0.15</v>
      </c>
      <c r="N117" s="21">
        <f t="shared" si="10"/>
        <v>13.2</v>
      </c>
      <c r="O117" s="37">
        <f t="shared" si="11"/>
        <v>0.439</v>
      </c>
      <c r="P117" s="39">
        <f t="shared" si="6"/>
        <v>13.2</v>
      </c>
      <c r="Q117" s="1"/>
      <c r="R117" s="8"/>
    </row>
    <row r="118" spans="2:18" ht="17.25">
      <c r="B118" s="23" t="s">
        <v>18</v>
      </c>
      <c r="C118" s="30" t="s">
        <v>31</v>
      </c>
      <c r="D118" s="30">
        <v>1</v>
      </c>
      <c r="E118" s="19">
        <v>0.8</v>
      </c>
      <c r="F118" s="21" t="s">
        <v>8</v>
      </c>
      <c r="G118" s="19">
        <v>3.2</v>
      </c>
      <c r="H118" s="21">
        <f t="shared" si="7"/>
        <v>2.56</v>
      </c>
      <c r="I118" s="2" t="s">
        <v>25</v>
      </c>
      <c r="J118" s="29"/>
      <c r="K118" s="49">
        <v>6</v>
      </c>
      <c r="L118" s="36">
        <f t="shared" si="8"/>
        <v>5</v>
      </c>
      <c r="M118" s="21">
        <f t="shared" si="9"/>
        <v>0.13</v>
      </c>
      <c r="N118" s="21">
        <f t="shared" si="10"/>
        <v>8</v>
      </c>
      <c r="O118" s="37">
        <f t="shared" si="11"/>
        <v>0.369</v>
      </c>
      <c r="P118" s="39">
        <f t="shared" si="6"/>
        <v>8</v>
      </c>
      <c r="Q118" s="1"/>
      <c r="R118" s="8"/>
    </row>
    <row r="119" spans="2:18" ht="17.25">
      <c r="B119" s="23"/>
      <c r="C119" s="78" t="s">
        <v>32</v>
      </c>
      <c r="D119" s="30">
        <v>1</v>
      </c>
      <c r="E119" s="19">
        <v>1.4</v>
      </c>
      <c r="F119" s="21" t="s">
        <v>8</v>
      </c>
      <c r="G119" s="19">
        <v>0.3</v>
      </c>
      <c r="H119" s="21">
        <f t="shared" si="7"/>
        <v>0.42</v>
      </c>
      <c r="I119" s="2" t="s">
        <v>25</v>
      </c>
      <c r="J119" s="29"/>
      <c r="K119" s="49">
        <v>6</v>
      </c>
      <c r="L119" s="36">
        <f t="shared" si="8"/>
        <v>5</v>
      </c>
      <c r="M119" s="21">
        <f t="shared" si="9"/>
        <v>0.02</v>
      </c>
      <c r="N119" s="21">
        <f t="shared" si="10"/>
        <v>3.4</v>
      </c>
      <c r="O119" s="37">
        <f t="shared" si="11"/>
        <v>0.06</v>
      </c>
      <c r="P119" s="39">
        <f t="shared" si="6"/>
        <v>3.4</v>
      </c>
      <c r="Q119" s="1"/>
      <c r="R119" s="8"/>
    </row>
    <row r="120" spans="2:18" ht="17.25">
      <c r="B120" s="23"/>
      <c r="C120" s="30" t="s">
        <v>33</v>
      </c>
      <c r="D120" s="30">
        <v>1</v>
      </c>
      <c r="E120" s="19">
        <v>1.3</v>
      </c>
      <c r="F120" s="21" t="s">
        <v>8</v>
      </c>
      <c r="G120" s="19">
        <v>0.6</v>
      </c>
      <c r="H120" s="21">
        <f t="shared" si="7"/>
        <v>0.78</v>
      </c>
      <c r="I120" s="2" t="s">
        <v>25</v>
      </c>
      <c r="J120" s="29"/>
      <c r="K120" s="49">
        <v>6</v>
      </c>
      <c r="L120" s="36">
        <f t="shared" si="8"/>
        <v>5</v>
      </c>
      <c r="M120" s="21">
        <f t="shared" si="9"/>
        <v>0.04</v>
      </c>
      <c r="N120" s="21">
        <f t="shared" si="10"/>
        <v>3.8</v>
      </c>
      <c r="O120" s="37">
        <f t="shared" si="11"/>
        <v>0.112</v>
      </c>
      <c r="P120" s="39">
        <f t="shared" si="6"/>
        <v>3.8</v>
      </c>
      <c r="Q120" s="1"/>
      <c r="R120" s="8"/>
    </row>
    <row r="121" spans="2:18" ht="15">
      <c r="B121" s="23" t="s">
        <v>69</v>
      </c>
      <c r="C121" s="78" t="s">
        <v>34</v>
      </c>
      <c r="D121" s="30">
        <v>1</v>
      </c>
      <c r="E121" s="19">
        <v>1.3</v>
      </c>
      <c r="F121" s="21" t="s">
        <v>8</v>
      </c>
      <c r="G121" s="19">
        <v>0.6</v>
      </c>
      <c r="H121" s="21">
        <f t="shared" si="7"/>
        <v>0.78</v>
      </c>
      <c r="I121" s="2"/>
      <c r="J121" s="59"/>
      <c r="K121" s="49">
        <v>6</v>
      </c>
      <c r="L121" s="36">
        <f t="shared" si="8"/>
        <v>5</v>
      </c>
      <c r="M121" s="21">
        <f t="shared" si="9"/>
        <v>0.04</v>
      </c>
      <c r="N121" s="21">
        <f t="shared" si="10"/>
        <v>3.8</v>
      </c>
      <c r="O121" s="37">
        <f t="shared" si="11"/>
        <v>0.112</v>
      </c>
      <c r="P121" s="39">
        <f t="shared" si="6"/>
        <v>3.8</v>
      </c>
      <c r="Q121" s="1"/>
      <c r="R121" s="8"/>
    </row>
    <row r="122" spans="2:18" ht="17.25">
      <c r="B122" s="23"/>
      <c r="C122" s="30" t="s">
        <v>35</v>
      </c>
      <c r="D122" s="30">
        <v>1</v>
      </c>
      <c r="E122" s="19">
        <v>1.5</v>
      </c>
      <c r="F122" s="21" t="s">
        <v>8</v>
      </c>
      <c r="G122" s="19">
        <v>1.15</v>
      </c>
      <c r="H122" s="21">
        <f t="shared" si="7"/>
        <v>1.73</v>
      </c>
      <c r="I122" s="2" t="s">
        <v>25</v>
      </c>
      <c r="J122" s="29"/>
      <c r="K122" s="49">
        <v>6</v>
      </c>
      <c r="L122" s="36">
        <f t="shared" si="8"/>
        <v>5</v>
      </c>
      <c r="M122" s="21">
        <f t="shared" si="9"/>
        <v>0.09</v>
      </c>
      <c r="N122" s="21">
        <f t="shared" si="10"/>
        <v>5.3</v>
      </c>
      <c r="O122" s="37">
        <f t="shared" si="11"/>
        <v>0.249</v>
      </c>
      <c r="P122" s="39">
        <f t="shared" si="6"/>
        <v>5.3</v>
      </c>
      <c r="Q122" s="1"/>
      <c r="R122" s="8"/>
    </row>
    <row r="123" spans="2:18" ht="17.25">
      <c r="B123" s="23"/>
      <c r="C123" s="78" t="s">
        <v>38</v>
      </c>
      <c r="D123" s="30">
        <v>1</v>
      </c>
      <c r="E123" s="19">
        <v>0.35</v>
      </c>
      <c r="F123" s="21" t="s">
        <v>8</v>
      </c>
      <c r="G123" s="19">
        <v>1.7</v>
      </c>
      <c r="H123" s="21">
        <f t="shared" si="7"/>
        <v>0.6</v>
      </c>
      <c r="I123" s="2" t="s">
        <v>25</v>
      </c>
      <c r="J123" s="29"/>
      <c r="K123" s="49">
        <v>6</v>
      </c>
      <c r="L123" s="36">
        <f t="shared" si="8"/>
        <v>5</v>
      </c>
      <c r="M123" s="21">
        <f t="shared" si="9"/>
        <v>0.03</v>
      </c>
      <c r="N123" s="21">
        <f t="shared" si="10"/>
        <v>4.1</v>
      </c>
      <c r="O123" s="37">
        <f t="shared" si="11"/>
        <v>0.086</v>
      </c>
      <c r="P123" s="39">
        <f t="shared" si="6"/>
        <v>4.1</v>
      </c>
      <c r="Q123" s="1"/>
      <c r="R123" s="8"/>
    </row>
    <row r="124" spans="2:18" ht="18" thickBot="1">
      <c r="B124" s="54"/>
      <c r="C124" s="55" t="s">
        <v>39</v>
      </c>
      <c r="D124" s="55">
        <v>1</v>
      </c>
      <c r="E124" s="56">
        <v>0.9</v>
      </c>
      <c r="F124" s="52" t="s">
        <v>8</v>
      </c>
      <c r="G124" s="56">
        <v>0.46</v>
      </c>
      <c r="H124" s="52">
        <f t="shared" si="7"/>
        <v>0.41</v>
      </c>
      <c r="I124" s="47" t="s">
        <v>25</v>
      </c>
      <c r="J124" s="57"/>
      <c r="K124" s="50">
        <v>6</v>
      </c>
      <c r="L124" s="51">
        <f t="shared" si="8"/>
        <v>5</v>
      </c>
      <c r="M124" s="52">
        <f t="shared" si="9"/>
        <v>0.02</v>
      </c>
      <c r="N124" s="52">
        <f t="shared" si="10"/>
        <v>2.72</v>
      </c>
      <c r="O124" s="53">
        <f t="shared" si="11"/>
        <v>0.059</v>
      </c>
      <c r="P124" s="58">
        <f t="shared" si="6"/>
        <v>2.72</v>
      </c>
      <c r="Q124" s="1"/>
      <c r="R124" s="8"/>
    </row>
    <row r="125" spans="2:18" ht="18" thickBot="1">
      <c r="B125" s="25" t="s">
        <v>12</v>
      </c>
      <c r="C125" s="26"/>
      <c r="D125" s="26"/>
      <c r="E125" s="26"/>
      <c r="F125" s="26"/>
      <c r="G125" s="26"/>
      <c r="H125" s="32">
        <f>SUM(H109:H124)</f>
        <v>17.48</v>
      </c>
      <c r="I125" s="27" t="s">
        <v>26</v>
      </c>
      <c r="J125" s="26"/>
      <c r="K125" s="24"/>
      <c r="L125" s="24"/>
      <c r="M125" s="38">
        <f>SUM(M109:M124)</f>
        <v>0.8900000000000001</v>
      </c>
      <c r="N125" s="38">
        <f>SUM(N109:N124)</f>
        <v>76.71999999999998</v>
      </c>
      <c r="O125" s="38">
        <f>SUM(O109:O124)</f>
        <v>2.5170000000000003</v>
      </c>
      <c r="P125" s="38">
        <f>SUM(P109:P124)</f>
        <v>76.71999999999998</v>
      </c>
      <c r="Q125" s="1"/>
      <c r="R125" s="8"/>
    </row>
    <row r="126" spans="8:18" ht="15">
      <c r="H126" s="1"/>
      <c r="I126" s="5"/>
      <c r="O126" s="1"/>
      <c r="P126" s="1"/>
      <c r="Q126" s="1"/>
      <c r="R126" s="8"/>
    </row>
    <row r="127" spans="8:18" ht="15">
      <c r="H127" s="1"/>
      <c r="I127" s="5"/>
      <c r="O127" s="1"/>
      <c r="P127" s="1"/>
      <c r="Q127" s="1"/>
      <c r="R127" s="8"/>
    </row>
    <row r="128" spans="8:16" ht="15">
      <c r="H128" s="1"/>
      <c r="I128" s="5"/>
      <c r="O128" s="1"/>
      <c r="P128" s="1"/>
    </row>
    <row r="129" spans="8:16" ht="15">
      <c r="H129" s="1"/>
      <c r="I129" s="5"/>
      <c r="O129" s="1"/>
      <c r="P129" s="1"/>
    </row>
    <row r="130" spans="8:16" ht="15">
      <c r="H130" s="1"/>
      <c r="I130" s="5"/>
      <c r="O130" s="1"/>
      <c r="P130" s="1"/>
    </row>
    <row r="131" spans="8:16" ht="15">
      <c r="H131" s="1"/>
      <c r="I131" s="5"/>
      <c r="O131" s="1"/>
      <c r="P131" s="1"/>
    </row>
    <row r="132" spans="8:16" ht="15">
      <c r="H132" s="1"/>
      <c r="I132" s="5"/>
      <c r="O132" s="1"/>
      <c r="P132" s="1"/>
    </row>
    <row r="133" spans="8:16" ht="15">
      <c r="H133" s="1"/>
      <c r="I133" s="5"/>
      <c r="O133" s="1"/>
      <c r="P133" s="1"/>
    </row>
    <row r="134" spans="8:16" ht="15">
      <c r="H134" s="1"/>
      <c r="I134" s="5"/>
      <c r="O134" s="1"/>
      <c r="P134" s="1"/>
    </row>
    <row r="135" spans="8:16" ht="15">
      <c r="H135" s="1"/>
      <c r="I135" s="5"/>
      <c r="O135" s="1"/>
      <c r="P135" s="1"/>
    </row>
    <row r="136" spans="8:16" ht="15">
      <c r="H136" s="1"/>
      <c r="I136" s="5"/>
      <c r="O136" s="1"/>
      <c r="P136" s="1"/>
    </row>
    <row r="137" spans="8:16" ht="15">
      <c r="H137" s="1"/>
      <c r="I137" s="5"/>
      <c r="O137" s="1"/>
      <c r="P137" s="1"/>
    </row>
    <row r="138" spans="2:15" ht="15.75">
      <c r="B138" s="107" t="s">
        <v>0</v>
      </c>
      <c r="C138" s="127" t="s">
        <v>70</v>
      </c>
      <c r="D138" s="128"/>
      <c r="E138" s="128"/>
      <c r="F138" s="128"/>
      <c r="G138" s="129"/>
      <c r="O138" s="1"/>
    </row>
    <row r="139" spans="2:15" ht="15">
      <c r="B139" t="s">
        <v>22</v>
      </c>
      <c r="C139" s="6"/>
      <c r="D139" s="6"/>
      <c r="O139" s="1"/>
    </row>
    <row r="140" spans="3:16" ht="15">
      <c r="C140" s="6"/>
      <c r="D140" s="6"/>
      <c r="E140" s="123" t="s">
        <v>23</v>
      </c>
      <c r="F140" s="123"/>
      <c r="G140" s="123"/>
      <c r="H140" s="123"/>
      <c r="I140" s="123"/>
      <c r="J140" s="123"/>
      <c r="K140" s="125" t="s">
        <v>24</v>
      </c>
      <c r="L140" s="125"/>
      <c r="M140" s="125"/>
      <c r="N140" s="125"/>
      <c r="O140" s="125"/>
      <c r="P140" s="125"/>
    </row>
    <row r="141" spans="5:16" ht="15.75" thickBot="1"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 ht="45.75" thickBot="1">
      <c r="B142" s="110" t="s">
        <v>1</v>
      </c>
      <c r="C142" s="108" t="s">
        <v>2</v>
      </c>
      <c r="D142" s="108" t="s">
        <v>3</v>
      </c>
      <c r="E142" s="126" t="s">
        <v>4</v>
      </c>
      <c r="F142" s="126"/>
      <c r="G142" s="126"/>
      <c r="H142" s="10" t="s">
        <v>5</v>
      </c>
      <c r="I142" s="10" t="s">
        <v>6</v>
      </c>
      <c r="J142" s="14" t="s">
        <v>7</v>
      </c>
      <c r="K142" s="7" t="s">
        <v>10</v>
      </c>
      <c r="L142" s="109" t="s">
        <v>11</v>
      </c>
      <c r="M142" s="3" t="s">
        <v>13</v>
      </c>
      <c r="N142" s="4" t="s">
        <v>14</v>
      </c>
      <c r="O142" s="3" t="s">
        <v>15</v>
      </c>
      <c r="P142" s="11" t="s">
        <v>16</v>
      </c>
    </row>
    <row r="143" spans="2:16" ht="17.25">
      <c r="B143" s="23"/>
      <c r="C143" s="133" t="s">
        <v>17</v>
      </c>
      <c r="D143" s="133">
        <v>1</v>
      </c>
      <c r="E143" s="19">
        <v>0.7</v>
      </c>
      <c r="F143" s="20" t="s">
        <v>8</v>
      </c>
      <c r="G143" s="19">
        <v>0.5</v>
      </c>
      <c r="H143" s="21">
        <f aca="true" t="shared" si="12" ref="H143:H149">ROUND(E143*G143,2)</f>
        <v>0.35</v>
      </c>
      <c r="I143" s="2" t="s">
        <v>25</v>
      </c>
      <c r="J143" s="59"/>
      <c r="K143" s="49">
        <v>5</v>
      </c>
      <c r="L143" s="36">
        <f>K143-1</f>
        <v>4</v>
      </c>
      <c r="M143" s="21">
        <f aca="true" t="shared" si="13" ref="M143:M149">ROUND(H143*L143/100,2)</f>
        <v>0.01</v>
      </c>
      <c r="N143" s="21">
        <f>P143</f>
        <v>2.4</v>
      </c>
      <c r="O143" s="37">
        <f>ROUND(H143*K143/100*2.4,3)</f>
        <v>0.042</v>
      </c>
      <c r="P143" s="39">
        <f>(E143+G143)*2</f>
        <v>2.4</v>
      </c>
    </row>
    <row r="144" spans="2:16" ht="17.25">
      <c r="B144" s="134" t="s">
        <v>72</v>
      </c>
      <c r="C144" s="135" t="s">
        <v>18</v>
      </c>
      <c r="D144" s="133">
        <v>1</v>
      </c>
      <c r="E144" s="131">
        <v>0.9</v>
      </c>
      <c r="F144" s="20" t="s">
        <v>8</v>
      </c>
      <c r="G144" s="131">
        <v>0.5</v>
      </c>
      <c r="H144" s="21">
        <f t="shared" si="12"/>
        <v>0.45</v>
      </c>
      <c r="I144" s="2" t="s">
        <v>25</v>
      </c>
      <c r="J144" s="132"/>
      <c r="K144" s="49">
        <v>5</v>
      </c>
      <c r="L144" s="36">
        <f>K144-1</f>
        <v>4</v>
      </c>
      <c r="M144" s="21">
        <f t="shared" si="13"/>
        <v>0.02</v>
      </c>
      <c r="N144" s="21">
        <f aca="true" t="shared" si="14" ref="N144:N149">P144</f>
        <v>2.8</v>
      </c>
      <c r="O144" s="37">
        <f aca="true" t="shared" si="15" ref="O144:O149">ROUND(H144*K144/100*2.4,3)</f>
        <v>0.054</v>
      </c>
      <c r="P144" s="39">
        <f aca="true" t="shared" si="16" ref="P144:P149">(E144+G144)*2</f>
        <v>2.8</v>
      </c>
    </row>
    <row r="145" spans="2:16" ht="17.25">
      <c r="B145" s="134" t="s">
        <v>72</v>
      </c>
      <c r="C145" s="133" t="s">
        <v>19</v>
      </c>
      <c r="D145" s="133">
        <v>1</v>
      </c>
      <c r="E145" s="131">
        <v>1.3</v>
      </c>
      <c r="F145" s="20" t="s">
        <v>8</v>
      </c>
      <c r="G145" s="131">
        <v>1.2</v>
      </c>
      <c r="H145" s="21">
        <f t="shared" si="12"/>
        <v>1.56</v>
      </c>
      <c r="I145" s="2" t="s">
        <v>9</v>
      </c>
      <c r="J145" s="132"/>
      <c r="K145" s="49">
        <v>5</v>
      </c>
      <c r="L145" s="36">
        <f>K145-1</f>
        <v>4</v>
      </c>
      <c r="M145" s="21">
        <f t="shared" si="13"/>
        <v>0.06</v>
      </c>
      <c r="N145" s="21">
        <f t="shared" si="14"/>
        <v>5</v>
      </c>
      <c r="O145" s="37">
        <f t="shared" si="15"/>
        <v>0.187</v>
      </c>
      <c r="P145" s="39">
        <f t="shared" si="16"/>
        <v>5</v>
      </c>
    </row>
    <row r="146" spans="2:16" ht="17.25">
      <c r="B146" s="134"/>
      <c r="C146" s="135" t="s">
        <v>20</v>
      </c>
      <c r="D146" s="133">
        <v>1</v>
      </c>
      <c r="E146" s="131">
        <v>0.5</v>
      </c>
      <c r="F146" s="20" t="s">
        <v>8</v>
      </c>
      <c r="G146" s="131">
        <v>0.5</v>
      </c>
      <c r="H146" s="21">
        <f t="shared" si="12"/>
        <v>0.25</v>
      </c>
      <c r="I146" s="2" t="s">
        <v>9</v>
      </c>
      <c r="J146" s="132"/>
      <c r="K146" s="49">
        <v>5</v>
      </c>
      <c r="L146" s="36">
        <f>K146-1</f>
        <v>4</v>
      </c>
      <c r="M146" s="21">
        <f t="shared" si="13"/>
        <v>0.01</v>
      </c>
      <c r="N146" s="21">
        <f t="shared" si="14"/>
        <v>2</v>
      </c>
      <c r="O146" s="37">
        <f t="shared" si="15"/>
        <v>0.03</v>
      </c>
      <c r="P146" s="39">
        <f t="shared" si="16"/>
        <v>2</v>
      </c>
    </row>
    <row r="147" spans="2:16" ht="17.25">
      <c r="B147" s="134"/>
      <c r="C147" s="133" t="s">
        <v>21</v>
      </c>
      <c r="D147" s="133">
        <v>1</v>
      </c>
      <c r="E147" s="131">
        <v>0.6</v>
      </c>
      <c r="F147" s="20" t="s">
        <v>8</v>
      </c>
      <c r="G147" s="131">
        <v>0.7</v>
      </c>
      <c r="H147" s="21">
        <f t="shared" si="12"/>
        <v>0.42</v>
      </c>
      <c r="I147" s="2" t="s">
        <v>9</v>
      </c>
      <c r="J147" s="132"/>
      <c r="K147" s="49">
        <v>5</v>
      </c>
      <c r="L147" s="36">
        <f>K147-1</f>
        <v>4</v>
      </c>
      <c r="M147" s="21">
        <f t="shared" si="13"/>
        <v>0.02</v>
      </c>
      <c r="N147" s="21">
        <f t="shared" si="14"/>
        <v>2.5999999999999996</v>
      </c>
      <c r="O147" s="37">
        <f t="shared" si="15"/>
        <v>0.05</v>
      </c>
      <c r="P147" s="39">
        <f t="shared" si="16"/>
        <v>2.5999999999999996</v>
      </c>
    </row>
    <row r="148" spans="2:16" ht="17.25">
      <c r="B148" s="134"/>
      <c r="C148" s="135" t="s">
        <v>27</v>
      </c>
      <c r="D148" s="133">
        <v>1</v>
      </c>
      <c r="E148" s="131">
        <v>0.5</v>
      </c>
      <c r="F148" s="20" t="s">
        <v>8</v>
      </c>
      <c r="G148" s="131">
        <v>0.5</v>
      </c>
      <c r="H148" s="21">
        <f t="shared" si="12"/>
        <v>0.25</v>
      </c>
      <c r="I148" s="2" t="s">
        <v>9</v>
      </c>
      <c r="J148" s="132"/>
      <c r="K148" s="49">
        <v>5</v>
      </c>
      <c r="L148" s="36">
        <f>K148-1</f>
        <v>4</v>
      </c>
      <c r="M148" s="21">
        <f t="shared" si="13"/>
        <v>0.01</v>
      </c>
      <c r="N148" s="21">
        <f t="shared" si="14"/>
        <v>2</v>
      </c>
      <c r="O148" s="37">
        <f t="shared" si="15"/>
        <v>0.03</v>
      </c>
      <c r="P148" s="39">
        <f t="shared" si="16"/>
        <v>2</v>
      </c>
    </row>
    <row r="149" spans="2:16" ht="17.25">
      <c r="B149" s="134"/>
      <c r="C149" s="133" t="s">
        <v>28</v>
      </c>
      <c r="D149" s="133">
        <v>1</v>
      </c>
      <c r="E149" s="131">
        <v>0.4</v>
      </c>
      <c r="F149" s="20" t="s">
        <v>8</v>
      </c>
      <c r="G149" s="131">
        <v>0.8</v>
      </c>
      <c r="H149" s="21">
        <f t="shared" si="12"/>
        <v>0.32</v>
      </c>
      <c r="I149" s="2" t="s">
        <v>9</v>
      </c>
      <c r="J149" s="132"/>
      <c r="K149" s="49">
        <v>5</v>
      </c>
      <c r="L149" s="36">
        <f>K149-1</f>
        <v>4</v>
      </c>
      <c r="M149" s="21">
        <f t="shared" si="13"/>
        <v>0.01</v>
      </c>
      <c r="N149" s="21">
        <f t="shared" si="14"/>
        <v>2.4000000000000004</v>
      </c>
      <c r="O149" s="37">
        <f t="shared" si="15"/>
        <v>0.038</v>
      </c>
      <c r="P149" s="39">
        <f t="shared" si="16"/>
        <v>2.4000000000000004</v>
      </c>
    </row>
    <row r="150" spans="2:16" ht="18" thickBot="1">
      <c r="B150" s="25" t="s">
        <v>12</v>
      </c>
      <c r="C150" s="26"/>
      <c r="D150" s="26"/>
      <c r="E150" s="26"/>
      <c r="F150" s="26"/>
      <c r="G150" s="26"/>
      <c r="H150" s="32">
        <f>SUM(H143:H149)</f>
        <v>3.6</v>
      </c>
      <c r="I150" s="27" t="s">
        <v>26</v>
      </c>
      <c r="J150" s="26"/>
      <c r="K150" s="26"/>
      <c r="L150" s="26"/>
      <c r="M150" s="32">
        <f>SUM(M143:M149)</f>
        <v>0.14</v>
      </c>
      <c r="N150" s="32">
        <f>SUM(N143:N149)</f>
        <v>19.199999999999996</v>
      </c>
      <c r="O150" s="32">
        <f>SUM(O143:O149)</f>
        <v>0.431</v>
      </c>
      <c r="P150" s="32">
        <f>SUM(P143:R149)</f>
        <v>19.199999999999996</v>
      </c>
    </row>
    <row r="151" spans="8:16" ht="15">
      <c r="H151" s="1"/>
      <c r="I151" s="5"/>
      <c r="O151" s="1"/>
      <c r="P151" s="1"/>
    </row>
    <row r="152" spans="2:15" ht="15.75">
      <c r="B152" s="107" t="s">
        <v>0</v>
      </c>
      <c r="C152" s="127" t="s">
        <v>71</v>
      </c>
      <c r="D152" s="128"/>
      <c r="E152" s="128"/>
      <c r="F152" s="128"/>
      <c r="G152" s="129"/>
      <c r="O152" s="1"/>
    </row>
    <row r="153" spans="2:15" ht="15">
      <c r="B153" t="s">
        <v>22</v>
      </c>
      <c r="C153" s="6"/>
      <c r="D153" s="6"/>
      <c r="O153" s="1"/>
    </row>
    <row r="154" spans="3:16" ht="15">
      <c r="C154" s="6"/>
      <c r="D154" s="6"/>
      <c r="E154" s="123" t="s">
        <v>23</v>
      </c>
      <c r="F154" s="123"/>
      <c r="G154" s="123"/>
      <c r="H154" s="123"/>
      <c r="I154" s="123"/>
      <c r="J154" s="123"/>
      <c r="K154" s="125" t="s">
        <v>24</v>
      </c>
      <c r="L154" s="125"/>
      <c r="M154" s="125"/>
      <c r="N154" s="125"/>
      <c r="O154" s="125"/>
      <c r="P154" s="125"/>
    </row>
    <row r="155" spans="5:16" ht="15.75" thickBot="1"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 ht="45.75" thickBot="1">
      <c r="B156" s="110" t="s">
        <v>1</v>
      </c>
      <c r="C156" s="108" t="s">
        <v>2</v>
      </c>
      <c r="D156" s="108" t="s">
        <v>3</v>
      </c>
      <c r="E156" s="126" t="s">
        <v>4</v>
      </c>
      <c r="F156" s="126"/>
      <c r="G156" s="126"/>
      <c r="H156" s="10" t="s">
        <v>5</v>
      </c>
      <c r="I156" s="10" t="s">
        <v>6</v>
      </c>
      <c r="J156" s="14" t="s">
        <v>7</v>
      </c>
      <c r="K156" s="69" t="s">
        <v>10</v>
      </c>
      <c r="L156" s="108" t="s">
        <v>11</v>
      </c>
      <c r="M156" s="70" t="s">
        <v>13</v>
      </c>
      <c r="N156" s="71" t="s">
        <v>14</v>
      </c>
      <c r="O156" s="70" t="s">
        <v>15</v>
      </c>
      <c r="P156" s="72" t="s">
        <v>16</v>
      </c>
    </row>
    <row r="157" spans="2:16" ht="17.25">
      <c r="B157" s="22"/>
      <c r="C157" s="100" t="s">
        <v>17</v>
      </c>
      <c r="D157" s="100">
        <v>1</v>
      </c>
      <c r="E157" s="79">
        <v>2.75</v>
      </c>
      <c r="F157" s="80" t="s">
        <v>8</v>
      </c>
      <c r="G157" s="79">
        <v>3.3</v>
      </c>
      <c r="H157" s="81">
        <f>ROUND(E157*G157,2)</f>
        <v>9.08</v>
      </c>
      <c r="I157" s="82" t="s">
        <v>9</v>
      </c>
      <c r="J157" s="83"/>
      <c r="K157" s="85">
        <v>7</v>
      </c>
      <c r="L157" s="86">
        <f>K157-1</f>
        <v>6</v>
      </c>
      <c r="M157" s="81">
        <f>ROUND(H157*L157/100,2)</f>
        <v>0.54</v>
      </c>
      <c r="N157" s="81">
        <f>P157</f>
        <v>12.1</v>
      </c>
      <c r="O157" s="87">
        <f>ROUND(H157*K157/100*2.4,3)</f>
        <v>1.525</v>
      </c>
      <c r="P157" s="88">
        <f>(E157+G157)*2</f>
        <v>12.1</v>
      </c>
    </row>
    <row r="158" spans="2:16" ht="18" thickBot="1">
      <c r="B158" s="25" t="s">
        <v>12</v>
      </c>
      <c r="C158" s="26"/>
      <c r="D158" s="26"/>
      <c r="E158" s="26"/>
      <c r="F158" s="26"/>
      <c r="G158" s="26"/>
      <c r="H158" s="32">
        <f>SUM(H157:H157)</f>
        <v>9.08</v>
      </c>
      <c r="I158" s="27" t="s">
        <v>26</v>
      </c>
      <c r="J158" s="26"/>
      <c r="K158" s="26"/>
      <c r="L158" s="26"/>
      <c r="M158" s="32">
        <f>SUM(M157:M157)</f>
        <v>0.54</v>
      </c>
      <c r="N158" s="32">
        <f>SUM(N157:N157)</f>
        <v>12.1</v>
      </c>
      <c r="O158" s="32">
        <f>SUM(O157:O157)</f>
        <v>1.525</v>
      </c>
      <c r="P158" s="32">
        <f>SUM(P157:P157)</f>
        <v>12.1</v>
      </c>
    </row>
    <row r="159" spans="8:16" ht="15">
      <c r="H159" s="1"/>
      <c r="I159" s="5"/>
      <c r="O159" s="1"/>
      <c r="P159" s="1"/>
    </row>
    <row r="160" spans="8:16" ht="15">
      <c r="H160" s="1"/>
      <c r="I160" s="5"/>
      <c r="O160" s="1"/>
      <c r="P160" s="1"/>
    </row>
    <row r="161" spans="8:16" ht="15">
      <c r="H161" s="1"/>
      <c r="I161" s="5"/>
      <c r="O161" s="1"/>
      <c r="P161" s="1"/>
    </row>
    <row r="162" spans="8:16" ht="15">
      <c r="H162" s="1"/>
      <c r="I162" s="5"/>
      <c r="O162" s="1"/>
      <c r="P162" s="1"/>
    </row>
    <row r="163" spans="8:16" ht="15">
      <c r="H163" s="1"/>
      <c r="I163" s="5"/>
      <c r="O163" s="1"/>
      <c r="P163" s="1"/>
    </row>
    <row r="164" spans="8:16" ht="15.75" thickBot="1">
      <c r="H164" s="1"/>
      <c r="I164" s="5"/>
      <c r="O164" s="1"/>
      <c r="P164" s="1"/>
    </row>
    <row r="165" spans="2:16" ht="18" thickBot="1">
      <c r="B165" s="40" t="s">
        <v>36</v>
      </c>
      <c r="C165" s="41"/>
      <c r="D165" s="41"/>
      <c r="E165" s="41"/>
      <c r="F165" s="41"/>
      <c r="G165" s="42"/>
      <c r="H165" s="43">
        <f>H125+H101+H91+H82+H71+H61+H52+H42+H33+H10+H150+H158</f>
        <v>67.935</v>
      </c>
      <c r="I165" s="44" t="s">
        <v>37</v>
      </c>
      <c r="J165" s="45"/>
      <c r="K165" s="46"/>
      <c r="L165" s="46"/>
      <c r="M165" s="43">
        <f>M125+M101+M91+M82+M71+M61+M52+M42+M33+M10+M150+M158</f>
        <v>2.9400000000000004</v>
      </c>
      <c r="N165" s="43">
        <f>N125+N101+N91+N82+N71+N61+N52+N42+N33+N10+N150+N158</f>
        <v>235.51999999999995</v>
      </c>
      <c r="O165" s="43">
        <f>O125+O101+O91+O82+O71+O61+O52+O42+O33+O10+O150+O158</f>
        <v>9.465000000000002</v>
      </c>
      <c r="P165" s="43">
        <f>P125+P101+P91+P82+P71+P61+P52+P42+P33+P10+P150+P158</f>
        <v>235.51999999999995</v>
      </c>
    </row>
    <row r="169" ht="15">
      <c r="O169" s="1"/>
    </row>
  </sheetData>
  <sheetProtection/>
  <mergeCells count="56">
    <mergeCell ref="C152:G152"/>
    <mergeCell ref="E154:J155"/>
    <mergeCell ref="K154:P155"/>
    <mergeCell ref="E156:G156"/>
    <mergeCell ref="C138:G138"/>
    <mergeCell ref="E140:J141"/>
    <mergeCell ref="K140:P141"/>
    <mergeCell ref="E142:G142"/>
    <mergeCell ref="E78:G78"/>
    <mergeCell ref="E59:G59"/>
    <mergeCell ref="C64:G64"/>
    <mergeCell ref="C55:G55"/>
    <mergeCell ref="E57:J58"/>
    <mergeCell ref="K57:P58"/>
    <mergeCell ref="C74:G74"/>
    <mergeCell ref="E76:J77"/>
    <mergeCell ref="K76:P77"/>
    <mergeCell ref="C3:G3"/>
    <mergeCell ref="E5:J6"/>
    <mergeCell ref="K5:P6"/>
    <mergeCell ref="E7:G7"/>
    <mergeCell ref="C36:G36"/>
    <mergeCell ref="E38:J39"/>
    <mergeCell ref="K38:P39"/>
    <mergeCell ref="C17:G17"/>
    <mergeCell ref="E19:J20"/>
    <mergeCell ref="K19:P20"/>
    <mergeCell ref="E21:G21"/>
    <mergeCell ref="E40:G40"/>
    <mergeCell ref="E66:J67"/>
    <mergeCell ref="K66:P67"/>
    <mergeCell ref="E68:G68"/>
    <mergeCell ref="C94:G94"/>
    <mergeCell ref="E49:G49"/>
    <mergeCell ref="C45:G45"/>
    <mergeCell ref="E47:J48"/>
    <mergeCell ref="K47:P48"/>
    <mergeCell ref="E96:J97"/>
    <mergeCell ref="K96:P97"/>
    <mergeCell ref="E98:G98"/>
    <mergeCell ref="C85:G85"/>
    <mergeCell ref="E87:J88"/>
    <mergeCell ref="K87:P88"/>
    <mergeCell ref="E89:G89"/>
    <mergeCell ref="B99:B100"/>
    <mergeCell ref="C99:C100"/>
    <mergeCell ref="D99:D100"/>
    <mergeCell ref="E106:J107"/>
    <mergeCell ref="K106:P107"/>
    <mergeCell ref="E108:G108"/>
    <mergeCell ref="B8:B9"/>
    <mergeCell ref="C8:C9"/>
    <mergeCell ref="D8:D9"/>
    <mergeCell ref="C23:C25"/>
    <mergeCell ref="B23:B25"/>
    <mergeCell ref="D23:D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headerFooter>
    <oddHeader>&amp;C&amp;"-,Félkövér dőlt"&amp;14Bátaszék - Lakóutcák kátyúzása&amp;"-,Normál"
Felmérési napló
&amp;R&amp;P</oddHeader>
  </headerFooter>
  <rowBreaks count="2" manualBreakCount="2">
    <brk id="43" max="15" man="1"/>
    <brk id="8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B Zoli</cp:lastModifiedBy>
  <cp:lastPrinted>2019-10-24T07:02:29Z</cp:lastPrinted>
  <dcterms:created xsi:type="dcterms:W3CDTF">2013-04-04T17:08:38Z</dcterms:created>
  <dcterms:modified xsi:type="dcterms:W3CDTF">2019-10-24T07:05:48Z</dcterms:modified>
  <cp:category/>
  <cp:version/>
  <cp:contentType/>
  <cp:contentStatus/>
</cp:coreProperties>
</file>