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érítési díj 2021-től\"/>
    </mc:Choice>
  </mc:AlternateContent>
  <bookViews>
    <workbookView xWindow="0" yWindow="0" windowWidth="28800" windowHeight="11730" activeTab="2"/>
  </bookViews>
  <sheets>
    <sheet name="2021" sheetId="4" r:id="rId1"/>
    <sheet name="2021 korcsoport" sheetId="5" r:id="rId2"/>
    <sheet name="2021 javaslat" sheetId="6" r:id="rId3"/>
  </sheets>
  <definedNames>
    <definedName name="_xlnm.Print_Area" localSheetId="0">'2021'!$A$1:$I$170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5" i="4" l="1"/>
  <c r="F42" i="4"/>
  <c r="B160" i="4" l="1"/>
  <c r="B157" i="4" l="1"/>
  <c r="C68" i="4" l="1"/>
  <c r="B68" i="4"/>
  <c r="B70" i="4"/>
  <c r="C30" i="4"/>
  <c r="G111" i="4"/>
  <c r="D14" i="5" l="1"/>
  <c r="D15" i="5"/>
  <c r="D16" i="5"/>
  <c r="D17" i="5"/>
  <c r="D18" i="5"/>
  <c r="D19" i="5"/>
  <c r="D20" i="5"/>
  <c r="D21" i="5"/>
  <c r="B166" i="4" l="1"/>
  <c r="I8" i="6"/>
  <c r="I7" i="6"/>
  <c r="I6" i="6"/>
  <c r="I5" i="6"/>
  <c r="I4" i="6"/>
  <c r="I3" i="6"/>
  <c r="C156" i="4" l="1"/>
  <c r="B38" i="4"/>
  <c r="M21" i="5" l="1"/>
  <c r="J21" i="5"/>
  <c r="G21" i="5"/>
  <c r="M20" i="5"/>
  <c r="J20" i="5"/>
  <c r="G20" i="5"/>
  <c r="M19" i="5"/>
  <c r="J19" i="5"/>
  <c r="G19" i="5"/>
  <c r="M18" i="5"/>
  <c r="J18" i="5"/>
  <c r="G18" i="5"/>
  <c r="M17" i="5"/>
  <c r="J17" i="5"/>
  <c r="G17" i="5"/>
  <c r="M16" i="5"/>
  <c r="J16" i="5"/>
  <c r="G16" i="5"/>
  <c r="M15" i="5"/>
  <c r="J15" i="5"/>
  <c r="G15" i="5"/>
  <c r="M14" i="5"/>
  <c r="J14" i="5"/>
  <c r="G14" i="5"/>
  <c r="M13" i="5"/>
  <c r="J13" i="5"/>
  <c r="G13" i="5"/>
  <c r="D13" i="5"/>
  <c r="M12" i="5"/>
  <c r="J12" i="5"/>
  <c r="G12" i="5"/>
  <c r="D12" i="5"/>
  <c r="M11" i="5"/>
  <c r="J11" i="5"/>
  <c r="G11" i="5"/>
  <c r="D11" i="5"/>
  <c r="M10" i="5"/>
  <c r="J10" i="5"/>
  <c r="G10" i="5"/>
  <c r="D10" i="5"/>
  <c r="M9" i="5"/>
  <c r="J9" i="5"/>
  <c r="G9" i="5"/>
  <c r="D9" i="5"/>
  <c r="M8" i="5"/>
  <c r="J8" i="5"/>
  <c r="G8" i="5"/>
  <c r="D8" i="5"/>
  <c r="M7" i="5"/>
  <c r="J7" i="5"/>
  <c r="G7" i="5"/>
  <c r="D7" i="5"/>
  <c r="M6" i="5"/>
  <c r="J6" i="5"/>
  <c r="G6" i="5"/>
  <c r="D6" i="5"/>
  <c r="M5" i="5"/>
  <c r="J5" i="5"/>
  <c r="G5" i="5"/>
  <c r="D5" i="5"/>
  <c r="B156" i="4"/>
  <c r="D154" i="4"/>
  <c r="D153" i="4"/>
  <c r="D152" i="4"/>
  <c r="D151" i="4"/>
  <c r="D150" i="4"/>
  <c r="D149" i="4"/>
  <c r="J148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H115" i="4"/>
  <c r="D115" i="4"/>
  <c r="F111" i="4"/>
  <c r="H110" i="4"/>
  <c r="C110" i="4"/>
  <c r="B110" i="4"/>
  <c r="H109" i="4"/>
  <c r="D109" i="4"/>
  <c r="H108" i="4"/>
  <c r="D108" i="4"/>
  <c r="D107" i="4"/>
  <c r="D106" i="4"/>
  <c r="G103" i="4"/>
  <c r="F103" i="4"/>
  <c r="H102" i="4"/>
  <c r="C102" i="4"/>
  <c r="B102" i="4"/>
  <c r="H101" i="4"/>
  <c r="D101" i="4"/>
  <c r="H100" i="4"/>
  <c r="D100" i="4"/>
  <c r="D99" i="4"/>
  <c r="G95" i="4"/>
  <c r="H94" i="4"/>
  <c r="C94" i="4"/>
  <c r="B94" i="4"/>
  <c r="H93" i="4"/>
  <c r="D93" i="4"/>
  <c r="H92" i="4"/>
  <c r="D92" i="4"/>
  <c r="H91" i="4"/>
  <c r="D91" i="4"/>
  <c r="H90" i="4"/>
  <c r="D90" i="4"/>
  <c r="H89" i="4"/>
  <c r="D89" i="4"/>
  <c r="H88" i="4"/>
  <c r="D88" i="4"/>
  <c r="H87" i="4"/>
  <c r="D87" i="4"/>
  <c r="H86" i="4"/>
  <c r="D86" i="4"/>
  <c r="H85" i="4"/>
  <c r="D85" i="4"/>
  <c r="H84" i="4"/>
  <c r="D84" i="4"/>
  <c r="H83" i="4"/>
  <c r="D83" i="4"/>
  <c r="H82" i="4"/>
  <c r="D82" i="4"/>
  <c r="H81" i="4"/>
  <c r="D81" i="4"/>
  <c r="H80" i="4"/>
  <c r="D80" i="4"/>
  <c r="H79" i="4"/>
  <c r="D79" i="4"/>
  <c r="H78" i="4"/>
  <c r="D78" i="4"/>
  <c r="H77" i="4"/>
  <c r="D77" i="4"/>
  <c r="H76" i="4"/>
  <c r="D76" i="4"/>
  <c r="H75" i="4"/>
  <c r="D75" i="4"/>
  <c r="D74" i="4"/>
  <c r="D73" i="4"/>
  <c r="G71" i="4"/>
  <c r="F71" i="4"/>
  <c r="F72" i="4" s="1"/>
  <c r="H70" i="4"/>
  <c r="H69" i="4"/>
  <c r="H68" i="4"/>
  <c r="C70" i="4"/>
  <c r="H67" i="4"/>
  <c r="D67" i="4"/>
  <c r="H66" i="4"/>
  <c r="D66" i="4"/>
  <c r="H65" i="4"/>
  <c r="D65" i="4"/>
  <c r="H64" i="4"/>
  <c r="D64" i="4"/>
  <c r="H63" i="4"/>
  <c r="D63" i="4"/>
  <c r="H62" i="4"/>
  <c r="D62" i="4"/>
  <c r="H61" i="4"/>
  <c r="D61" i="4"/>
  <c r="H60" i="4"/>
  <c r="D60" i="4"/>
  <c r="H59" i="4"/>
  <c r="D59" i="4"/>
  <c r="H58" i="4"/>
  <c r="D58" i="4"/>
  <c r="H57" i="4"/>
  <c r="D57" i="4"/>
  <c r="H56" i="4"/>
  <c r="D56" i="4"/>
  <c r="D55" i="4"/>
  <c r="D54" i="4"/>
  <c r="D53" i="4"/>
  <c r="D52" i="4"/>
  <c r="G51" i="4"/>
  <c r="F53" i="4" s="1"/>
  <c r="F51" i="4"/>
  <c r="H50" i="4"/>
  <c r="H49" i="4"/>
  <c r="H48" i="4"/>
  <c r="H47" i="4"/>
  <c r="H46" i="4"/>
  <c r="C46" i="4"/>
  <c r="B48" i="4" s="1"/>
  <c r="B46" i="4"/>
  <c r="H45" i="4"/>
  <c r="D45" i="4"/>
  <c r="D44" i="4"/>
  <c r="D43" i="4"/>
  <c r="G40" i="4"/>
  <c r="F40" i="4"/>
  <c r="H39" i="4"/>
  <c r="H38" i="4"/>
  <c r="C38" i="4"/>
  <c r="B40" i="4" s="1"/>
  <c r="H37" i="4"/>
  <c r="D37" i="4"/>
  <c r="H36" i="4"/>
  <c r="D36" i="4"/>
  <c r="D35" i="4"/>
  <c r="G31" i="4"/>
  <c r="F33" i="4" s="1"/>
  <c r="F31" i="4"/>
  <c r="H30" i="4"/>
  <c r="B32" i="4"/>
  <c r="B30" i="4"/>
  <c r="H29" i="4"/>
  <c r="D29" i="4"/>
  <c r="D28" i="4"/>
  <c r="D27" i="4"/>
  <c r="D26" i="4"/>
  <c r="D25" i="4"/>
  <c r="G24" i="4"/>
  <c r="F26" i="4" s="1"/>
  <c r="F24" i="4"/>
  <c r="D24" i="4"/>
  <c r="H23" i="4"/>
  <c r="D23" i="4"/>
  <c r="H22" i="4"/>
  <c r="D22" i="4"/>
  <c r="H21" i="4"/>
  <c r="D21" i="4"/>
  <c r="H20" i="4"/>
  <c r="D20" i="4"/>
  <c r="D19" i="4"/>
  <c r="G16" i="4"/>
  <c r="F17" i="4" s="1"/>
  <c r="F16" i="4"/>
  <c r="H15" i="4"/>
  <c r="H14" i="4"/>
  <c r="C14" i="4"/>
  <c r="B15" i="4" s="1"/>
  <c r="H13" i="4"/>
  <c r="B13" i="4"/>
  <c r="H12" i="4"/>
  <c r="D12" i="4"/>
  <c r="D11" i="4"/>
  <c r="D10" i="4"/>
  <c r="D9" i="4"/>
  <c r="D8" i="4"/>
  <c r="G7" i="4"/>
  <c r="F9" i="4" s="1"/>
  <c r="F7" i="4"/>
  <c r="D7" i="4"/>
  <c r="H6" i="4"/>
  <c r="D6" i="4"/>
  <c r="H5" i="4"/>
  <c r="D5" i="4"/>
  <c r="H4" i="4"/>
  <c r="D4" i="4"/>
  <c r="H95" i="4" l="1"/>
  <c r="G97" i="4" s="1"/>
  <c r="H16" i="4"/>
  <c r="G17" i="4" s="1"/>
  <c r="D46" i="4"/>
  <c r="C48" i="4" s="1"/>
  <c r="D102" i="4"/>
  <c r="C104" i="4" s="1"/>
  <c r="H7" i="4"/>
  <c r="G9" i="4" s="1"/>
  <c r="D38" i="4"/>
  <c r="C40" i="4" s="1"/>
  <c r="H111" i="4"/>
  <c r="G112" i="4" s="1"/>
  <c r="M22" i="5"/>
  <c r="J22" i="5"/>
  <c r="G22" i="5"/>
  <c r="D22" i="5"/>
  <c r="H103" i="4"/>
  <c r="G105" i="4" s="1"/>
  <c r="H71" i="4"/>
  <c r="G72" i="4" s="1"/>
  <c r="H51" i="4"/>
  <c r="G53" i="4" s="1"/>
  <c r="H40" i="4"/>
  <c r="G42" i="4" s="1"/>
  <c r="H31" i="4"/>
  <c r="G33" i="4" s="1"/>
  <c r="H24" i="4"/>
  <c r="G26" i="4" s="1"/>
  <c r="D156" i="4"/>
  <c r="D110" i="4"/>
  <c r="C112" i="4" s="1"/>
  <c r="D94" i="4"/>
  <c r="C96" i="4" s="1"/>
  <c r="D68" i="4"/>
  <c r="D30" i="4"/>
  <c r="C32" i="4" s="1"/>
  <c r="D13" i="4"/>
  <c r="C15" i="4" s="1"/>
  <c r="C13" i="4"/>
</calcChain>
</file>

<file path=xl/sharedStrings.xml><?xml version="1.0" encoding="utf-8"?>
<sst xmlns="http://schemas.openxmlformats.org/spreadsheetml/2006/main" count="301" uniqueCount="252">
  <si>
    <t xml:space="preserve"> hús (baromfi, sertés, marha)</t>
  </si>
  <si>
    <t xml:space="preserve"> belsőség, belsőségkészítmény</t>
  </si>
  <si>
    <t>mennyiség</t>
  </si>
  <si>
    <t>egység ár</t>
  </si>
  <si>
    <t>érték</t>
  </si>
  <si>
    <t>csirke comb</t>
  </si>
  <si>
    <t xml:space="preserve">csirkemáj </t>
  </si>
  <si>
    <t>csirkezúza</t>
  </si>
  <si>
    <t>csirke mell</t>
  </si>
  <si>
    <t>sertés máj</t>
  </si>
  <si>
    <t>csirke mell filé</t>
  </si>
  <si>
    <t>összesen</t>
  </si>
  <si>
    <t>csirke szárny</t>
  </si>
  <si>
    <t>sertéscomb</t>
  </si>
  <si>
    <t>átlag ár</t>
  </si>
  <si>
    <t>sertéslapocka</t>
  </si>
  <si>
    <t>sertéskaraj</t>
  </si>
  <si>
    <t xml:space="preserve"> tej, savanyított tejtermék (kefir, joghurt, aludttej)</t>
  </si>
  <si>
    <t>marhalapocka</t>
  </si>
  <si>
    <t>tej</t>
  </si>
  <si>
    <t>joghurt</t>
  </si>
  <si>
    <t>poharas tej</t>
  </si>
  <si>
    <t>poharas kakaó</t>
  </si>
  <si>
    <t xml:space="preserve"> húskészítmény, húskészítmény-konzerv</t>
  </si>
  <si>
    <t xml:space="preserve"> tejtermékek (sajt, túró)</t>
  </si>
  <si>
    <t>paprikás szalámi</t>
  </si>
  <si>
    <t>trapista sajt</t>
  </si>
  <si>
    <t>párizsi</t>
  </si>
  <si>
    <t>vödrös satkrém</t>
  </si>
  <si>
    <t>pizzasonka</t>
  </si>
  <si>
    <t>kockasajt</t>
  </si>
  <si>
    <t>sütőkolbász</t>
  </si>
  <si>
    <t>túró</t>
  </si>
  <si>
    <t>hurka</t>
  </si>
  <si>
    <t>füstölr főtt tarja</t>
  </si>
  <si>
    <t>debreceni</t>
  </si>
  <si>
    <t>füstölt kolbász</t>
  </si>
  <si>
    <t>kenőmájas</t>
  </si>
  <si>
    <t xml:space="preserve"> egyéb tejkészítmény (tejföl, tejszín)</t>
  </si>
  <si>
    <t>virsli</t>
  </si>
  <si>
    <t>tejföl</t>
  </si>
  <si>
    <t>tejszin</t>
  </si>
  <si>
    <t xml:space="preserve"> főzőzsiradék (sertészsír, baromfizsír, olaj, főzőmargarin)</t>
  </si>
  <si>
    <t>étolaj</t>
  </si>
  <si>
    <t xml:space="preserve"> kenőzsiradék (margarin, vaj, vajkrém)</t>
  </si>
  <si>
    <t>zsír</t>
  </si>
  <si>
    <t>margarin ráma</t>
  </si>
  <si>
    <t>ráma profi</t>
  </si>
  <si>
    <t>margarin delma</t>
  </si>
  <si>
    <t>vaj</t>
  </si>
  <si>
    <t xml:space="preserve"> cukor, méz</t>
  </si>
  <si>
    <t>cukor</t>
  </si>
  <si>
    <t>porcukor</t>
  </si>
  <si>
    <t xml:space="preserve"> cereáliák (liszt, rizs,  gabonapelyhek, egyéb
 gabonakészítmények)</t>
  </si>
  <si>
    <t>méz</t>
  </si>
  <si>
    <t>liszt</t>
  </si>
  <si>
    <t>rizs</t>
  </si>
  <si>
    <t>búzadara</t>
  </si>
  <si>
    <t>müzli szelet</t>
  </si>
  <si>
    <t>kakaós pehely</t>
  </si>
  <si>
    <t xml:space="preserve"> kenyérfélék, péksütemények</t>
  </si>
  <si>
    <t>szeámmag</t>
  </si>
  <si>
    <t>kenyér</t>
  </si>
  <si>
    <t>teljeskiörlésű zsemle</t>
  </si>
  <si>
    <t>magos zsemle</t>
  </si>
  <si>
    <t>kifli</t>
  </si>
  <si>
    <t xml:space="preserve"> száraztészta</t>
  </si>
  <si>
    <t>sajtos kifli</t>
  </si>
  <si>
    <t xml:space="preserve"> gyufametélt lédig,vagy azzal egyenértékű</t>
  </si>
  <si>
    <t>olasz kifli</t>
  </si>
  <si>
    <t xml:space="preserve"> kiskagyló lédig,vagy azzal egyenértékű</t>
  </si>
  <si>
    <t>teljes kiörlésű kifli</t>
  </si>
  <si>
    <t xml:space="preserve"> hosszúmetélt lédig,vagy azzal egyenértékű</t>
  </si>
  <si>
    <t>perec</t>
  </si>
  <si>
    <t xml:space="preserve"> csipetke lédig,vagy azzal egyenértékű</t>
  </si>
  <si>
    <t>teljes kiörlésűdiákrúd</t>
  </si>
  <si>
    <t>csipet lédig,vagy azzal egyenértékű</t>
  </si>
  <si>
    <t>zsemle</t>
  </si>
  <si>
    <t>ABC lédig,vagy azzal egyenértékű</t>
  </si>
  <si>
    <t>teljeskiötléső foszlós</t>
  </si>
  <si>
    <t xml:space="preserve"> cérnametélt lédig,vagy azzal egyenértékű</t>
  </si>
  <si>
    <t>tk. Pogi</t>
  </si>
  <si>
    <t xml:space="preserve"> kiskocka lédig,vagy azzal egyenértékű</t>
  </si>
  <si>
    <t>T.Kfonott kalács</t>
  </si>
  <si>
    <t>eperlevél lédig,vagy azzal egyenértékű</t>
  </si>
  <si>
    <t>pogi</t>
  </si>
  <si>
    <t xml:space="preserve"> spagetti lédig,vagy azzal egyenértékű</t>
  </si>
  <si>
    <t>virág kalács</t>
  </si>
  <si>
    <t xml:space="preserve"> olaszcsavart ,vagy azzal egyenértékű</t>
  </si>
  <si>
    <t>fatörzs</t>
  </si>
  <si>
    <t xml:space="preserve"> copfocska,vagy azzal egyenértékű</t>
  </si>
  <si>
    <t xml:space="preserve"> fodros nagykocka,vagy azzal egyenértékű</t>
  </si>
  <si>
    <t xml:space="preserve"> tarhonya,vagy azzal egyenértékű</t>
  </si>
  <si>
    <t xml:space="preserve"> tésztarizs,vagy azzal egyenértékű</t>
  </si>
  <si>
    <t xml:space="preserve"> zöldségfélék (friss, mirelit, konzerv, szárított)</t>
  </si>
  <si>
    <t>sárgarépa</t>
  </si>
  <si>
    <t>zöldség</t>
  </si>
  <si>
    <t xml:space="preserve"> gyümölcsök (friss, mirelit, befőtt, kompót, aszalt)</t>
  </si>
  <si>
    <t>fejeskáposzta</t>
  </si>
  <si>
    <t>Befőttek felezett őszibarack 2650g</t>
  </si>
  <si>
    <t>kelkáposzta</t>
  </si>
  <si>
    <t>Befőttek darabolt ananász 2650g</t>
  </si>
  <si>
    <t>zöldpaprika</t>
  </si>
  <si>
    <t>Befőttek darabolt alma 5/1</t>
  </si>
  <si>
    <t>pardicsom</t>
  </si>
  <si>
    <t>meggy</t>
  </si>
  <si>
    <t>uborka</t>
  </si>
  <si>
    <t xml:space="preserve">alma </t>
  </si>
  <si>
    <t>leveszöldség</t>
  </si>
  <si>
    <t>banán</t>
  </si>
  <si>
    <t>sárgarépa mir</t>
  </si>
  <si>
    <t>mandarin</t>
  </si>
  <si>
    <t>petrezselyem mir.</t>
  </si>
  <si>
    <t>narancs</t>
  </si>
  <si>
    <t>zöldborsó mir.</t>
  </si>
  <si>
    <t>barack</t>
  </si>
  <si>
    <t>karfiol mir</t>
  </si>
  <si>
    <t>sárgadinnye</t>
  </si>
  <si>
    <t>karalábé mir.</t>
  </si>
  <si>
    <t>görögdinnye</t>
  </si>
  <si>
    <t>kukorica mir.</t>
  </si>
  <si>
    <t>cseresznye</t>
  </si>
  <si>
    <t>fejtett bab mir.</t>
  </si>
  <si>
    <t>szölő</t>
  </si>
  <si>
    <t>zöldbab mir.</t>
  </si>
  <si>
    <t>körte</t>
  </si>
  <si>
    <t>tők mir</t>
  </si>
  <si>
    <t>szilva</t>
  </si>
  <si>
    <t>mexikói</t>
  </si>
  <si>
    <t>alma mir</t>
  </si>
  <si>
    <t>francia saláta alap</t>
  </si>
  <si>
    <t>földieper mir</t>
  </si>
  <si>
    <t>zeller mir</t>
  </si>
  <si>
    <t>meggy mir</t>
  </si>
  <si>
    <t>savanyúkáposzta</t>
  </si>
  <si>
    <t>barack mir</t>
  </si>
  <si>
    <t xml:space="preserve"> rostos üdítő</t>
  </si>
  <si>
    <t>almalé</t>
  </si>
  <si>
    <t xml:space="preserve"> száraz hüvelyes</t>
  </si>
  <si>
    <t>narancslé</t>
  </si>
  <si>
    <t>száraz bab</t>
  </si>
  <si>
    <t>öszibaracklé</t>
  </si>
  <si>
    <t>lencse</t>
  </si>
  <si>
    <t>sárgaborsó</t>
  </si>
  <si>
    <t xml:space="preserve"> lekvár</t>
  </si>
  <si>
    <t>mála 5,5</t>
  </si>
  <si>
    <t>Lekvár barack 5/1</t>
  </si>
  <si>
    <t xml:space="preserve"> olajos mag</t>
  </si>
  <si>
    <t>Eperdzsem /sütésálló  5,5kg Hügli vagy azzal egyenértékű</t>
  </si>
  <si>
    <t>Áfonyadzsem sütésálló 5,5 kg hügli vagy azzal egyenértékű</t>
  </si>
  <si>
    <t>mák</t>
  </si>
  <si>
    <t>dió</t>
  </si>
  <si>
    <t>Egyéb anyagok</t>
  </si>
  <si>
    <t>Pudingpor Vaniliás hügli 5kg,vagy azzal egyenértékű</t>
  </si>
  <si>
    <t>kolozsvári szalonna</t>
  </si>
  <si>
    <t>Pudingpor Eper hügli 1,5kg,vagy azzal egyenértékű</t>
  </si>
  <si>
    <t>Burgonyapüré por hügli 8 kg,vagy azzal egyenértékű</t>
  </si>
  <si>
    <t>Tyúk erőleves por hügli 11kg,vagy azzal egyenértékű</t>
  </si>
  <si>
    <t>Zellerkrémleves por hügli 2kg,vagy azzal egyenértékű</t>
  </si>
  <si>
    <t>Paprikás mártás Knorr 2 kg ,vagy azzal egyenértékű</t>
  </si>
  <si>
    <t xml:space="preserve">Pörkölt alap hügli 2 kg,vagy azzal egyenértékű </t>
  </si>
  <si>
    <t>Tokány alap 2 kg,Hügli vagy azzal egyenértékű</t>
  </si>
  <si>
    <t>Marha erőleves por  11kg,vagy azzal egyenértékű</t>
  </si>
  <si>
    <t>Vanília cukor 1/1 Kajári 56kg</t>
  </si>
  <si>
    <t>Kakaópor tradicionális 1/1hügli ,vagy azzal egyenértékű</t>
  </si>
  <si>
    <t>Hügli Mogyorókrém 3kg,vagy azzal egyenértékű</t>
  </si>
  <si>
    <t>Finom só jódozott 1/1 kg</t>
  </si>
  <si>
    <t>Delikát KNORR 2x11kg,vagy azzal egyenértékű</t>
  </si>
  <si>
    <t>LIPTON tea filteres 25db-os,vagy azzal egyenértékű</t>
  </si>
  <si>
    <t>Citrompótló 26gr-os haas</t>
  </si>
  <si>
    <t>Citromlé 1/1 natur olympos,vagy azzal egyenértékű</t>
  </si>
  <si>
    <t>Mazsola 1 kg</t>
  </si>
  <si>
    <t>Fahéj örölt  20 gr Kajári 3kg</t>
  </si>
  <si>
    <t>Szegfűbors egész 15 gr Kajári 0,6kg</t>
  </si>
  <si>
    <t>Szegfűszeg örölt  20 gr Kajári 1,2kg</t>
  </si>
  <si>
    <t>Fekete bors  25gr</t>
  </si>
  <si>
    <t>Fehér bors örölt 25gr</t>
  </si>
  <si>
    <t>Bazsalikom 8gr Kajári 0kg</t>
  </si>
  <si>
    <t>Oregánó 8 gr Kajári 0kg</t>
  </si>
  <si>
    <t>Majoranna (morzsolt) 8 gr</t>
  </si>
  <si>
    <t>Ecet 20% 1/1 l</t>
  </si>
  <si>
    <t>Köménymag őrölt 20g</t>
  </si>
  <si>
    <t>Babérlevél 10g Kajári 1kg</t>
  </si>
  <si>
    <t>Zselatin 20 gr Kajári 0kg</t>
  </si>
  <si>
    <t>Ecetes torma 150 gr Kajári 1kg</t>
  </si>
  <si>
    <t>Hügli mustár 800g,vagy azzal egyenértékű</t>
  </si>
  <si>
    <t>Zamatkávé 200g</t>
  </si>
  <si>
    <t>Pirosarany csemege tubusos 160g</t>
  </si>
  <si>
    <t>Kethup hügli vödrös 5.kg,vagy azzal egyenértékű</t>
  </si>
  <si>
    <t>Majonéz csemege  hügli 5kg,vagy azzal egyenértékű</t>
  </si>
  <si>
    <t>élelmezésvezető</t>
  </si>
  <si>
    <t xml:space="preserve"> </t>
  </si>
  <si>
    <t>Korcsoportok</t>
  </si>
  <si>
    <t>Egyfőre, 1 napra és gramban megadva</t>
  </si>
  <si>
    <t>Megnevezés</t>
  </si>
  <si>
    <t>1-3év</t>
  </si>
  <si>
    <t>4-6év</t>
  </si>
  <si>
    <t>7-14év</t>
  </si>
  <si>
    <t>15év felett</t>
  </si>
  <si>
    <t>nyersa me.</t>
  </si>
  <si>
    <t xml:space="preserve">egység ár </t>
  </si>
  <si>
    <t>Hús</t>
  </si>
  <si>
    <t>Húskészítmény</t>
  </si>
  <si>
    <t>Belsőség</t>
  </si>
  <si>
    <t>tej és savanyíott tej (kefir)</t>
  </si>
  <si>
    <t>tejtermék sajt tehéntúró</t>
  </si>
  <si>
    <t>Kenő zsiradék (vaj,margarin)</t>
  </si>
  <si>
    <t>Zsiradék (ételkészítéshez)</t>
  </si>
  <si>
    <t>Szalonna</t>
  </si>
  <si>
    <t xml:space="preserve">Cukor </t>
  </si>
  <si>
    <t>Gabona alapu élelmiszer</t>
  </si>
  <si>
    <t>Burgonya</t>
  </si>
  <si>
    <t>Zöldségek</t>
  </si>
  <si>
    <t>gyümölcsök</t>
  </si>
  <si>
    <t>szárazhüvelyes</t>
  </si>
  <si>
    <t>olajos magvak</t>
  </si>
  <si>
    <t>gyümölcslé</t>
  </si>
  <si>
    <t>Jelenleg 
érvényes
nyersanyag ár</t>
  </si>
  <si>
    <t>Javasolt
nettó ár</t>
  </si>
  <si>
    <t>ÁFA
27%</t>
  </si>
  <si>
    <t>Bruttó ár</t>
  </si>
  <si>
    <t>Bölcsőde 1-3 éves  napi négyszeri étkezés átlag ár 1 napra</t>
  </si>
  <si>
    <t>Óvoda 4-6 éves  napi háromszori étkezés átlag ár 1 napra</t>
  </si>
  <si>
    <t>7-14 éves korosztály napi egyszer étkezés átlag ár 1 napra</t>
  </si>
  <si>
    <t>7-14 éves korosztály napi háromszori étkezés átlag ár 1 napra</t>
  </si>
  <si>
    <t>15-18  éves  korosztály napi egyszer étkezés átlag ár 1 napra</t>
  </si>
  <si>
    <t>18 év feletti  korosztály napi egyszer étkezés átlag ár 1 napra</t>
  </si>
  <si>
    <t>Lampek-Bognár Zsuzsanna</t>
  </si>
  <si>
    <t>összesen ft-ban</t>
  </si>
  <si>
    <t>javasolt nettó ár</t>
  </si>
  <si>
    <t>összesen FT</t>
  </si>
  <si>
    <t>összesenFT</t>
  </si>
  <si>
    <t>összesenFt</t>
  </si>
  <si>
    <t xml:space="preserve">élelmezésvezető </t>
  </si>
  <si>
    <t>burgonya</t>
  </si>
  <si>
    <t>Gabona alapú élelmiszer átlagára</t>
  </si>
  <si>
    <t>pékáru</t>
  </si>
  <si>
    <t>száraztészta</t>
  </si>
  <si>
    <t>cereáliák</t>
  </si>
  <si>
    <t>Javasolt Nettó ár</t>
  </si>
  <si>
    <t>Nyersanyag áremelés
%-ban</t>
  </si>
  <si>
    <t>kenyér tk</t>
  </si>
  <si>
    <t>Sajt mártás</t>
  </si>
  <si>
    <t xml:space="preserve"> delma light</t>
  </si>
  <si>
    <t>erdei gyüm</t>
  </si>
  <si>
    <t>tök mag</t>
  </si>
  <si>
    <t xml:space="preserve">csirke alsócom </t>
  </si>
  <si>
    <t>2021 élelmiszer 
beszerzési árak 
alapján számolt ár</t>
  </si>
  <si>
    <t>Áremelési javaslat 2021 január 1-től</t>
  </si>
  <si>
    <t>2021 évi Nyersanyag norma számítás</t>
  </si>
  <si>
    <t>Bátaszék,2020.11.18.</t>
  </si>
  <si>
    <t>Rezsi 
94%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</si>
</sst>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164" formatCode="_-* #,##0.0\ _F_t_-;\-* #,##0.0\ _F_t_-;_-* &quot;-&quot;\ _F_t_-;_-@_-"/>
    <numFmt numFmtId="165" formatCode="#,##0_ ;\-#,##0\ 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 CE"/>
    </font>
    <font>
      <b/>
      <sz val="16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130">
    <xf numFmtId="0" fontId="0" fillId="0" borderId="0" xfId="0"/>
    <xf numFmtId="0" fontId="2" fillId="0" borderId="0" xfId="0" applyFont="1"/>
    <xf numFmtId="41" fontId="2" fillId="0" borderId="0" xfId="0" applyNumberFormat="1" applyFont="1" applyFill="1" applyBorder="1"/>
    <xf numFmtId="41" fontId="2" fillId="0" borderId="0" xfId="0" applyNumberFormat="1" applyFont="1"/>
    <xf numFmtId="0" fontId="2" fillId="0" borderId="0" xfId="1" applyFont="1"/>
    <xf numFmtId="41" fontId="2" fillId="0" borderId="0" xfId="1" applyNumberFormat="1" applyFont="1"/>
    <xf numFmtId="0" fontId="2" fillId="0" borderId="0" xfId="1" applyFont="1" applyBorder="1"/>
    <xf numFmtId="41" fontId="2" fillId="0" borderId="0" xfId="1" applyNumberFormat="1" applyFont="1" applyBorder="1" applyAlignment="1">
      <alignment horizontal="center"/>
    </xf>
    <xf numFmtId="41" fontId="2" fillId="0" borderId="0" xfId="1" applyNumberFormat="1" applyFont="1" applyBorder="1"/>
    <xf numFmtId="0" fontId="0" fillId="0" borderId="6" xfId="0" applyBorder="1"/>
    <xf numFmtId="0" fontId="0" fillId="0" borderId="6" xfId="0" applyFont="1" applyBorder="1"/>
    <xf numFmtId="0" fontId="0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4" fontId="5" fillId="0" borderId="6" xfId="1" applyNumberFormat="1" applyFont="1" applyFill="1" applyBorder="1" applyAlignment="1">
      <alignment horizontal="center"/>
    </xf>
    <xf numFmtId="44" fontId="5" fillId="0" borderId="6" xfId="1" applyNumberFormat="1" applyFont="1" applyFill="1" applyBorder="1" applyAlignment="1">
      <alignment horizontal="left"/>
    </xf>
    <xf numFmtId="44" fontId="5" fillId="2" borderId="6" xfId="1" applyNumberFormat="1" applyFont="1" applyFill="1" applyBorder="1" applyAlignment="1">
      <alignment horizontal="left"/>
    </xf>
    <xf numFmtId="44" fontId="5" fillId="0" borderId="6" xfId="1" applyNumberFormat="1" applyFont="1" applyBorder="1" applyAlignment="1">
      <alignment horizontal="center"/>
    </xf>
    <xf numFmtId="44" fontId="5" fillId="0" borderId="6" xfId="1" applyNumberFormat="1" applyFont="1" applyBorder="1" applyAlignment="1">
      <alignment horizontal="left"/>
    </xf>
    <xf numFmtId="44" fontId="5" fillId="0" borderId="6" xfId="3" applyNumberFormat="1" applyFont="1" applyBorder="1" applyAlignment="1">
      <alignment horizontal="center"/>
    </xf>
    <xf numFmtId="44" fontId="5" fillId="0" borderId="6" xfId="3" applyNumberFormat="1" applyFont="1" applyBorder="1" applyAlignment="1">
      <alignment horizontal="left"/>
    </xf>
    <xf numFmtId="44" fontId="5" fillId="2" borderId="6" xfId="3" applyNumberFormat="1" applyFont="1" applyFill="1" applyBorder="1" applyAlignment="1">
      <alignment horizontal="left"/>
    </xf>
    <xf numFmtId="44" fontId="0" fillId="0" borderId="6" xfId="0" applyNumberFormat="1" applyFont="1" applyBorder="1"/>
    <xf numFmtId="44" fontId="0" fillId="2" borderId="6" xfId="0" applyNumberFormat="1" applyFont="1" applyFill="1" applyBorder="1"/>
    <xf numFmtId="0" fontId="0" fillId="0" borderId="0" xfId="0" applyAlignment="1">
      <alignment horizontal="center"/>
    </xf>
    <xf numFmtId="0" fontId="0" fillId="0" borderId="6" xfId="0" applyFill="1" applyBorder="1"/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6" fillId="0" borderId="2" xfId="1" applyFont="1" applyBorder="1" applyAlignment="1">
      <alignment vertical="top"/>
    </xf>
    <xf numFmtId="0" fontId="6" fillId="0" borderId="13" xfId="1" applyFont="1" applyBorder="1" applyAlignment="1">
      <alignment vertical="top"/>
    </xf>
    <xf numFmtId="0" fontId="7" fillId="0" borderId="14" xfId="1" applyFont="1" applyBorder="1" applyAlignment="1">
      <alignment vertical="top" wrapText="1"/>
    </xf>
    <xf numFmtId="0" fontId="7" fillId="0" borderId="2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6" fillId="0" borderId="2" xfId="1" applyFont="1" applyBorder="1" applyAlignment="1">
      <alignment vertical="top" wrapText="1"/>
    </xf>
    <xf numFmtId="0" fontId="6" fillId="0" borderId="16" xfId="1" applyFont="1" applyBorder="1" applyAlignment="1">
      <alignment vertical="top"/>
    </xf>
    <xf numFmtId="0" fontId="6" fillId="0" borderId="22" xfId="1" applyFont="1" applyBorder="1" applyAlignment="1">
      <alignment vertical="top"/>
    </xf>
    <xf numFmtId="2" fontId="8" fillId="0" borderId="5" xfId="2" applyNumberFormat="1" applyFont="1" applyFill="1" applyBorder="1" applyAlignment="1">
      <alignment horizontal="left"/>
    </xf>
    <xf numFmtId="0" fontId="6" fillId="0" borderId="26" xfId="1" applyFont="1" applyBorder="1" applyAlignment="1">
      <alignment vertical="top" wrapText="1"/>
    </xf>
    <xf numFmtId="0" fontId="6" fillId="0" borderId="14" xfId="1" applyFont="1" applyBorder="1" applyAlignment="1">
      <alignment vertical="top" wrapText="1"/>
    </xf>
    <xf numFmtId="0" fontId="9" fillId="0" borderId="22" xfId="1" applyFont="1" applyBorder="1"/>
    <xf numFmtId="0" fontId="1" fillId="0" borderId="3" xfId="1" applyFont="1" applyBorder="1" applyAlignment="1"/>
    <xf numFmtId="0" fontId="1" fillId="0" borderId="3" xfId="1" applyFont="1" applyBorder="1"/>
    <xf numFmtId="0" fontId="1" fillId="0" borderId="4" xfId="1" applyFont="1" applyBorder="1"/>
    <xf numFmtId="0" fontId="1" fillId="0" borderId="5" xfId="1" applyFont="1" applyBorder="1"/>
    <xf numFmtId="41" fontId="1" fillId="0" borderId="6" xfId="1" applyNumberFormat="1" applyFont="1" applyBorder="1" applyAlignment="1">
      <alignment horizontal="center"/>
    </xf>
    <xf numFmtId="41" fontId="1" fillId="0" borderId="7" xfId="1" applyNumberFormat="1" applyFont="1" applyBorder="1" applyAlignment="1">
      <alignment horizontal="center"/>
    </xf>
    <xf numFmtId="41" fontId="1" fillId="0" borderId="5" xfId="1" applyNumberFormat="1" applyFont="1" applyBorder="1"/>
    <xf numFmtId="41" fontId="1" fillId="0" borderId="6" xfId="1" applyNumberFormat="1" applyFont="1" applyBorder="1"/>
    <xf numFmtId="41" fontId="1" fillId="0" borderId="7" xfId="1" applyNumberFormat="1" applyFont="1" applyBorder="1"/>
    <xf numFmtId="41" fontId="1" fillId="3" borderId="6" xfId="1" applyNumberFormat="1" applyFont="1" applyFill="1" applyBorder="1"/>
    <xf numFmtId="41" fontId="9" fillId="0" borderId="6" xfId="1" applyNumberFormat="1" applyFont="1" applyBorder="1"/>
    <xf numFmtId="41" fontId="1" fillId="0" borderId="8" xfId="1" applyNumberFormat="1" applyFont="1" applyBorder="1"/>
    <xf numFmtId="41" fontId="1" fillId="0" borderId="9" xfId="1" applyNumberFormat="1" applyFont="1" applyBorder="1"/>
    <xf numFmtId="41" fontId="1" fillId="0" borderId="10" xfId="1" applyNumberFormat="1" applyFont="1" applyBorder="1"/>
    <xf numFmtId="41" fontId="1" fillId="0" borderId="11" xfId="1" applyNumberFormat="1" applyFont="1" applyBorder="1"/>
    <xf numFmtId="41" fontId="1" fillId="0" borderId="12" xfId="1" applyNumberFormat="1" applyFont="1" applyBorder="1"/>
    <xf numFmtId="41" fontId="1" fillId="3" borderId="6" xfId="1" applyNumberFormat="1" applyFont="1" applyFill="1" applyBorder="1" applyAlignment="1">
      <alignment horizontal="center"/>
    </xf>
    <xf numFmtId="41" fontId="9" fillId="0" borderId="6" xfId="1" applyNumberFormat="1" applyFont="1" applyBorder="1" applyAlignment="1">
      <alignment horizontal="center"/>
    </xf>
    <xf numFmtId="0" fontId="1" fillId="0" borderId="8" xfId="1" applyFont="1" applyBorder="1"/>
    <xf numFmtId="41" fontId="10" fillId="0" borderId="9" xfId="1" applyNumberFormat="1" applyFont="1" applyBorder="1" applyAlignment="1">
      <alignment horizontal="center"/>
    </xf>
    <xf numFmtId="41" fontId="1" fillId="0" borderId="9" xfId="1" applyNumberFormat="1" applyFont="1" applyBorder="1" applyAlignment="1">
      <alignment horizontal="center"/>
    </xf>
    <xf numFmtId="41" fontId="1" fillId="0" borderId="10" xfId="1" applyNumberFormat="1" applyFont="1" applyBorder="1" applyAlignment="1">
      <alignment horizontal="center"/>
    </xf>
    <xf numFmtId="41" fontId="1" fillId="0" borderId="11" xfId="1" applyNumberFormat="1" applyFont="1" applyBorder="1" applyAlignment="1">
      <alignment horizontal="center"/>
    </xf>
    <xf numFmtId="41" fontId="1" fillId="0" borderId="12" xfId="1" applyNumberFormat="1" applyFont="1" applyBorder="1" applyAlignment="1">
      <alignment horizontal="center"/>
    </xf>
    <xf numFmtId="0" fontId="1" fillId="0" borderId="5" xfId="1" applyFont="1" applyFill="1" applyBorder="1"/>
    <xf numFmtId="41" fontId="1" fillId="0" borderId="15" xfId="1" applyNumberFormat="1" applyFont="1" applyBorder="1"/>
    <xf numFmtId="0" fontId="1" fillId="0" borderId="6" xfId="1" applyFont="1" applyBorder="1"/>
    <xf numFmtId="1" fontId="1" fillId="3" borderId="6" xfId="1" applyNumberFormat="1" applyFont="1" applyFill="1" applyBorder="1"/>
    <xf numFmtId="1" fontId="10" fillId="0" borderId="9" xfId="1" applyNumberFormat="1" applyFont="1" applyBorder="1"/>
    <xf numFmtId="1" fontId="10" fillId="0" borderId="11" xfId="1" applyNumberFormat="1" applyFont="1" applyBorder="1"/>
    <xf numFmtId="41" fontId="10" fillId="0" borderId="9" xfId="1" applyNumberFormat="1" applyFont="1" applyBorder="1"/>
    <xf numFmtId="41" fontId="1" fillId="3" borderId="9" xfId="1" applyNumberFormat="1" applyFont="1" applyFill="1" applyBorder="1" applyAlignment="1">
      <alignment horizontal="center"/>
    </xf>
    <xf numFmtId="0" fontId="1" fillId="0" borderId="17" xfId="1" applyFont="1" applyBorder="1"/>
    <xf numFmtId="41" fontId="10" fillId="0" borderId="18" xfId="1" applyNumberFormat="1" applyFont="1" applyBorder="1" applyAlignment="1">
      <alignment horizontal="center"/>
    </xf>
    <xf numFmtId="41" fontId="1" fillId="0" borderId="18" xfId="1" applyNumberFormat="1" applyFont="1" applyBorder="1" applyAlignment="1">
      <alignment horizontal="center"/>
    </xf>
    <xf numFmtId="41" fontId="1" fillId="0" borderId="19" xfId="1" applyNumberFormat="1" applyFont="1" applyBorder="1" applyAlignment="1">
      <alignment horizontal="center"/>
    </xf>
    <xf numFmtId="41" fontId="10" fillId="0" borderId="11" xfId="1" applyNumberFormat="1" applyFont="1" applyBorder="1" applyAlignment="1">
      <alignment horizontal="center"/>
    </xf>
    <xf numFmtId="0" fontId="1" fillId="0" borderId="20" xfId="1" applyFont="1" applyBorder="1"/>
    <xf numFmtId="0" fontId="1" fillId="0" borderId="21" xfId="1" applyFont="1" applyBorder="1"/>
    <xf numFmtId="41" fontId="10" fillId="0" borderId="18" xfId="1" applyNumberFormat="1" applyFont="1" applyBorder="1"/>
    <xf numFmtId="41" fontId="1" fillId="0" borderId="18" xfId="1" applyNumberFormat="1" applyFont="1" applyBorder="1"/>
    <xf numFmtId="41" fontId="1" fillId="0" borderId="19" xfId="1" applyNumberFormat="1" applyFont="1" applyBorder="1"/>
    <xf numFmtId="0" fontId="1" fillId="0" borderId="11" xfId="1" applyFont="1" applyFill="1" applyBorder="1" applyAlignment="1">
      <alignment horizontal="center"/>
    </xf>
    <xf numFmtId="42" fontId="1" fillId="0" borderId="11" xfId="1" applyNumberFormat="1" applyFont="1" applyFill="1" applyBorder="1" applyAlignment="1">
      <alignment horizontal="center"/>
    </xf>
    <xf numFmtId="42" fontId="1" fillId="0" borderId="12" xfId="1" applyNumberFormat="1" applyFont="1" applyFill="1" applyBorder="1"/>
    <xf numFmtId="0" fontId="1" fillId="0" borderId="6" xfId="1" applyFont="1" applyFill="1" applyBorder="1" applyAlignment="1">
      <alignment horizontal="center"/>
    </xf>
    <xf numFmtId="42" fontId="1" fillId="0" borderId="6" xfId="1" applyNumberFormat="1" applyFont="1" applyFill="1" applyBorder="1" applyAlignment="1">
      <alignment horizontal="center"/>
    </xf>
    <xf numFmtId="41" fontId="1" fillId="0" borderId="23" xfId="1" applyNumberFormat="1" applyFont="1" applyBorder="1" applyAlignment="1">
      <alignment horizontal="center"/>
    </xf>
    <xf numFmtId="41" fontId="10" fillId="3" borderId="6" xfId="1" applyNumberFormat="1" applyFont="1" applyFill="1" applyBorder="1" applyAlignment="1">
      <alignment horizontal="center"/>
    </xf>
    <xf numFmtId="41" fontId="1" fillId="0" borderId="24" xfId="1" applyNumberFormat="1" applyFont="1" applyBorder="1" applyAlignment="1">
      <alignment horizontal="center"/>
    </xf>
    <xf numFmtId="41" fontId="10" fillId="3" borderId="18" xfId="1" applyNumberFormat="1" applyFont="1" applyFill="1" applyBorder="1"/>
    <xf numFmtId="41" fontId="1" fillId="0" borderId="25" xfId="1" applyNumberFormat="1" applyFont="1" applyBorder="1" applyAlignment="1">
      <alignment horizontal="center"/>
    </xf>
    <xf numFmtId="41" fontId="1" fillId="0" borderId="22" xfId="1" applyNumberFormat="1" applyFont="1" applyBorder="1"/>
    <xf numFmtId="41" fontId="10" fillId="3" borderId="18" xfId="1" applyNumberFormat="1" applyFont="1" applyFill="1" applyBorder="1" applyAlignment="1">
      <alignment horizontal="center"/>
    </xf>
    <xf numFmtId="41" fontId="1" fillId="0" borderId="27" xfId="1" applyNumberFormat="1" applyFont="1" applyBorder="1" applyAlignment="1">
      <alignment horizontal="center"/>
    </xf>
    <xf numFmtId="41" fontId="10" fillId="3" borderId="6" xfId="1" applyNumberFormat="1" applyFont="1" applyFill="1" applyBorder="1"/>
    <xf numFmtId="41" fontId="1" fillId="0" borderId="28" xfId="1" applyNumberFormat="1" applyFont="1" applyBorder="1"/>
    <xf numFmtId="41" fontId="1" fillId="0" borderId="20" xfId="1" applyNumberFormat="1" applyFont="1" applyBorder="1"/>
    <xf numFmtId="0" fontId="1" fillId="0" borderId="28" xfId="1" applyFont="1" applyBorder="1"/>
    <xf numFmtId="0" fontId="1" fillId="0" borderId="29" xfId="1" applyFont="1" applyBorder="1"/>
    <xf numFmtId="41" fontId="1" fillId="0" borderId="30" xfId="1" applyNumberFormat="1" applyFont="1" applyBorder="1"/>
    <xf numFmtId="42" fontId="1" fillId="0" borderId="20" xfId="1" applyNumberFormat="1" applyFont="1" applyFill="1" applyBorder="1"/>
    <xf numFmtId="2" fontId="8" fillId="0" borderId="5" xfId="2" applyNumberFormat="1" applyFont="1" applyFill="1" applyBorder="1" applyAlignment="1">
      <alignment horizontal="left" wrapText="1"/>
    </xf>
    <xf numFmtId="164" fontId="1" fillId="0" borderId="11" xfId="1" applyNumberFormat="1" applyFont="1" applyBorder="1" applyAlignment="1">
      <alignment horizontal="center"/>
    </xf>
    <xf numFmtId="41" fontId="1" fillId="3" borderId="23" xfId="1" applyNumberFormat="1" applyFont="1" applyFill="1" applyBorder="1" applyAlignment="1">
      <alignment horizontal="center"/>
    </xf>
    <xf numFmtId="41" fontId="1" fillId="0" borderId="20" xfId="1" applyNumberFormat="1" applyFont="1" applyBorder="1" applyAlignment="1">
      <alignment horizontal="center"/>
    </xf>
    <xf numFmtId="0" fontId="1" fillId="0" borderId="30" xfId="1" applyFont="1" applyBorder="1"/>
    <xf numFmtId="41" fontId="1" fillId="0" borderId="30" xfId="1" applyNumberFormat="1" applyFont="1" applyBorder="1" applyAlignment="1">
      <alignment horizontal="center"/>
    </xf>
    <xf numFmtId="0" fontId="1" fillId="0" borderId="0" xfId="1" applyFont="1" applyBorder="1"/>
    <xf numFmtId="41" fontId="1" fillId="0" borderId="0" xfId="1" applyNumberFormat="1" applyFont="1" applyBorder="1" applyAlignment="1">
      <alignment horizontal="center"/>
    </xf>
    <xf numFmtId="41" fontId="1" fillId="0" borderId="0" xfId="1" applyNumberFormat="1" applyFont="1" applyBorder="1"/>
    <xf numFmtId="41" fontId="1" fillId="0" borderId="32" xfId="1" applyNumberFormat="1" applyFont="1" applyBorder="1"/>
    <xf numFmtId="41" fontId="9" fillId="2" borderId="6" xfId="1" applyNumberFormat="1" applyFont="1" applyFill="1" applyBorder="1" applyAlignment="1">
      <alignment horizontal="center"/>
    </xf>
    <xf numFmtId="41" fontId="1" fillId="2" borderId="6" xfId="1" applyNumberFormat="1" applyFont="1" applyFill="1" applyBorder="1"/>
    <xf numFmtId="41" fontId="9" fillId="2" borderId="6" xfId="1" applyNumberFormat="1" applyFont="1" applyFill="1" applyBorder="1"/>
    <xf numFmtId="41" fontId="9" fillId="2" borderId="18" xfId="1" applyNumberFormat="1" applyFont="1" applyFill="1" applyBorder="1"/>
    <xf numFmtId="41" fontId="9" fillId="2" borderId="18" xfId="1" applyNumberFormat="1" applyFont="1" applyFill="1" applyBorder="1" applyAlignment="1">
      <alignment horizontal="center"/>
    </xf>
    <xf numFmtId="41" fontId="1" fillId="2" borderId="6" xfId="1" applyNumberFormat="1" applyFont="1" applyFill="1" applyBorder="1" applyAlignment="1">
      <alignment horizontal="center"/>
    </xf>
    <xf numFmtId="41" fontId="1" fillId="0" borderId="6" xfId="1" applyNumberFormat="1" applyFont="1" applyFill="1" applyBorder="1" applyAlignment="1">
      <alignment horizontal="center"/>
    </xf>
    <xf numFmtId="41" fontId="1" fillId="0" borderId="6" xfId="1" applyNumberFormat="1" applyFont="1" applyFill="1" applyBorder="1"/>
    <xf numFmtId="165" fontId="0" fillId="0" borderId="6" xfId="0" applyNumberFormat="1" applyFont="1" applyBorder="1"/>
    <xf numFmtId="2" fontId="0" fillId="0" borderId="6" xfId="0" applyNumberFormat="1" applyBorder="1" applyAlignment="1">
      <alignment horizontal="center"/>
    </xf>
    <xf numFmtId="41" fontId="9" fillId="0" borderId="6" xfId="1" applyNumberFormat="1" applyFont="1" applyFill="1" applyBorder="1" applyAlignment="1">
      <alignment horizontal="center"/>
    </xf>
    <xf numFmtId="41" fontId="1" fillId="0" borderId="31" xfId="1" applyNumberFormat="1" applyFont="1" applyBorder="1" applyAlignment="1"/>
    <xf numFmtId="41" fontId="1" fillId="0" borderId="29" xfId="1" applyNumberFormat="1" applyFont="1" applyBorder="1" applyAlignment="1"/>
    <xf numFmtId="41" fontId="2" fillId="0" borderId="33" xfId="1" applyNumberFormat="1" applyFont="1" applyBorder="1" applyAlignment="1">
      <alignment horizontal="center"/>
    </xf>
    <xf numFmtId="1" fontId="1" fillId="0" borderId="5" xfId="1" applyNumberFormat="1" applyFont="1" applyBorder="1"/>
    <xf numFmtId="0" fontId="9" fillId="0" borderId="1" xfId="1" applyFon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Normál" xfId="0" builtinId="0"/>
    <cellStyle name="Normál 2" xfId="1"/>
    <cellStyle name="Normál 3" xfId="3"/>
    <cellStyle name="Normál_Munk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"/>
  <sheetViews>
    <sheetView topLeftCell="A25" zoomScale="98" zoomScaleNormal="98" workbookViewId="0">
      <selection activeCell="L25" sqref="L25"/>
    </sheetView>
  </sheetViews>
  <sheetFormatPr defaultRowHeight="12" x14ac:dyDescent="0.2"/>
  <cols>
    <col min="1" max="1" width="13.7109375" style="1" customWidth="1"/>
    <col min="2" max="2" width="11.140625" style="1" customWidth="1"/>
    <col min="3" max="3" width="10.28515625" style="1" customWidth="1"/>
    <col min="4" max="4" width="13.5703125" style="1" customWidth="1"/>
    <col min="5" max="5" width="11.85546875" style="1" customWidth="1"/>
    <col min="6" max="6" width="11.28515625" style="1" customWidth="1"/>
    <col min="7" max="7" width="10.5703125" style="1" customWidth="1"/>
    <col min="8" max="8" width="13.140625" style="1" customWidth="1"/>
    <col min="9" max="9" width="9.140625" style="1"/>
    <col min="10" max="10" width="12.85546875" style="1" bestFit="1" customWidth="1"/>
    <col min="11" max="245" width="9.140625" style="1"/>
    <col min="246" max="246" width="13.7109375" style="1" customWidth="1"/>
    <col min="247" max="248" width="9.140625" style="1" customWidth="1"/>
    <col min="249" max="249" width="12.5703125" style="1" customWidth="1"/>
    <col min="250" max="250" width="11.85546875" style="1" customWidth="1"/>
    <col min="251" max="251" width="9.5703125" style="1" customWidth="1"/>
    <col min="252" max="252" width="8.5703125" style="1" customWidth="1"/>
    <col min="253" max="253" width="13.140625" style="1" customWidth="1"/>
    <col min="254" max="254" width="9.140625" style="1"/>
    <col min="255" max="255" width="12.85546875" style="1" bestFit="1" customWidth="1"/>
    <col min="256" max="256" width="11" style="1" customWidth="1"/>
    <col min="257" max="501" width="9.140625" style="1"/>
    <col min="502" max="502" width="13.7109375" style="1" customWidth="1"/>
    <col min="503" max="504" width="9.140625" style="1" customWidth="1"/>
    <col min="505" max="505" width="12.5703125" style="1" customWidth="1"/>
    <col min="506" max="506" width="11.85546875" style="1" customWidth="1"/>
    <col min="507" max="507" width="9.5703125" style="1" customWidth="1"/>
    <col min="508" max="508" width="8.5703125" style="1" customWidth="1"/>
    <col min="509" max="509" width="13.140625" style="1" customWidth="1"/>
    <col min="510" max="510" width="9.140625" style="1"/>
    <col min="511" max="511" width="12.85546875" style="1" bestFit="1" customWidth="1"/>
    <col min="512" max="512" width="11" style="1" customWidth="1"/>
    <col min="513" max="757" width="9.140625" style="1"/>
    <col min="758" max="758" width="13.7109375" style="1" customWidth="1"/>
    <col min="759" max="760" width="9.140625" style="1" customWidth="1"/>
    <col min="761" max="761" width="12.5703125" style="1" customWidth="1"/>
    <col min="762" max="762" width="11.85546875" style="1" customWidth="1"/>
    <col min="763" max="763" width="9.5703125" style="1" customWidth="1"/>
    <col min="764" max="764" width="8.5703125" style="1" customWidth="1"/>
    <col min="765" max="765" width="13.140625" style="1" customWidth="1"/>
    <col min="766" max="766" width="9.140625" style="1"/>
    <col min="767" max="767" width="12.85546875" style="1" bestFit="1" customWidth="1"/>
    <col min="768" max="768" width="11" style="1" customWidth="1"/>
    <col min="769" max="1013" width="9.140625" style="1"/>
    <col min="1014" max="1014" width="13.7109375" style="1" customWidth="1"/>
    <col min="1015" max="1016" width="9.140625" style="1" customWidth="1"/>
    <col min="1017" max="1017" width="12.5703125" style="1" customWidth="1"/>
    <col min="1018" max="1018" width="11.85546875" style="1" customWidth="1"/>
    <col min="1019" max="1019" width="9.5703125" style="1" customWidth="1"/>
    <col min="1020" max="1020" width="8.5703125" style="1" customWidth="1"/>
    <col min="1021" max="1021" width="13.140625" style="1" customWidth="1"/>
    <col min="1022" max="1022" width="9.140625" style="1"/>
    <col min="1023" max="1023" width="12.85546875" style="1" bestFit="1" customWidth="1"/>
    <col min="1024" max="1024" width="11" style="1" customWidth="1"/>
    <col min="1025" max="1269" width="9.140625" style="1"/>
    <col min="1270" max="1270" width="13.7109375" style="1" customWidth="1"/>
    <col min="1271" max="1272" width="9.140625" style="1" customWidth="1"/>
    <col min="1273" max="1273" width="12.5703125" style="1" customWidth="1"/>
    <col min="1274" max="1274" width="11.85546875" style="1" customWidth="1"/>
    <col min="1275" max="1275" width="9.5703125" style="1" customWidth="1"/>
    <col min="1276" max="1276" width="8.5703125" style="1" customWidth="1"/>
    <col min="1277" max="1277" width="13.140625" style="1" customWidth="1"/>
    <col min="1278" max="1278" width="9.140625" style="1"/>
    <col min="1279" max="1279" width="12.85546875" style="1" bestFit="1" customWidth="1"/>
    <col min="1280" max="1280" width="11" style="1" customWidth="1"/>
    <col min="1281" max="1525" width="9.140625" style="1"/>
    <col min="1526" max="1526" width="13.7109375" style="1" customWidth="1"/>
    <col min="1527" max="1528" width="9.140625" style="1" customWidth="1"/>
    <col min="1529" max="1529" width="12.5703125" style="1" customWidth="1"/>
    <col min="1530" max="1530" width="11.85546875" style="1" customWidth="1"/>
    <col min="1531" max="1531" width="9.5703125" style="1" customWidth="1"/>
    <col min="1532" max="1532" width="8.5703125" style="1" customWidth="1"/>
    <col min="1533" max="1533" width="13.140625" style="1" customWidth="1"/>
    <col min="1534" max="1534" width="9.140625" style="1"/>
    <col min="1535" max="1535" width="12.85546875" style="1" bestFit="1" customWidth="1"/>
    <col min="1536" max="1536" width="11" style="1" customWidth="1"/>
    <col min="1537" max="1781" width="9.140625" style="1"/>
    <col min="1782" max="1782" width="13.7109375" style="1" customWidth="1"/>
    <col min="1783" max="1784" width="9.140625" style="1" customWidth="1"/>
    <col min="1785" max="1785" width="12.5703125" style="1" customWidth="1"/>
    <col min="1786" max="1786" width="11.85546875" style="1" customWidth="1"/>
    <col min="1787" max="1787" width="9.5703125" style="1" customWidth="1"/>
    <col min="1788" max="1788" width="8.5703125" style="1" customWidth="1"/>
    <col min="1789" max="1789" width="13.140625" style="1" customWidth="1"/>
    <col min="1790" max="1790" width="9.140625" style="1"/>
    <col min="1791" max="1791" width="12.85546875" style="1" bestFit="1" customWidth="1"/>
    <col min="1792" max="1792" width="11" style="1" customWidth="1"/>
    <col min="1793" max="2037" width="9.140625" style="1"/>
    <col min="2038" max="2038" width="13.7109375" style="1" customWidth="1"/>
    <col min="2039" max="2040" width="9.140625" style="1" customWidth="1"/>
    <col min="2041" max="2041" width="12.5703125" style="1" customWidth="1"/>
    <col min="2042" max="2042" width="11.85546875" style="1" customWidth="1"/>
    <col min="2043" max="2043" width="9.5703125" style="1" customWidth="1"/>
    <col min="2044" max="2044" width="8.5703125" style="1" customWidth="1"/>
    <col min="2045" max="2045" width="13.140625" style="1" customWidth="1"/>
    <col min="2046" max="2046" width="9.140625" style="1"/>
    <col min="2047" max="2047" width="12.85546875" style="1" bestFit="1" customWidth="1"/>
    <col min="2048" max="2048" width="11" style="1" customWidth="1"/>
    <col min="2049" max="2293" width="9.140625" style="1"/>
    <col min="2294" max="2294" width="13.7109375" style="1" customWidth="1"/>
    <col min="2295" max="2296" width="9.140625" style="1" customWidth="1"/>
    <col min="2297" max="2297" width="12.5703125" style="1" customWidth="1"/>
    <col min="2298" max="2298" width="11.85546875" style="1" customWidth="1"/>
    <col min="2299" max="2299" width="9.5703125" style="1" customWidth="1"/>
    <col min="2300" max="2300" width="8.5703125" style="1" customWidth="1"/>
    <col min="2301" max="2301" width="13.140625" style="1" customWidth="1"/>
    <col min="2302" max="2302" width="9.140625" style="1"/>
    <col min="2303" max="2303" width="12.85546875" style="1" bestFit="1" customWidth="1"/>
    <col min="2304" max="2304" width="11" style="1" customWidth="1"/>
    <col min="2305" max="2549" width="9.140625" style="1"/>
    <col min="2550" max="2550" width="13.7109375" style="1" customWidth="1"/>
    <col min="2551" max="2552" width="9.140625" style="1" customWidth="1"/>
    <col min="2553" max="2553" width="12.5703125" style="1" customWidth="1"/>
    <col min="2554" max="2554" width="11.85546875" style="1" customWidth="1"/>
    <col min="2555" max="2555" width="9.5703125" style="1" customWidth="1"/>
    <col min="2556" max="2556" width="8.5703125" style="1" customWidth="1"/>
    <col min="2557" max="2557" width="13.140625" style="1" customWidth="1"/>
    <col min="2558" max="2558" width="9.140625" style="1"/>
    <col min="2559" max="2559" width="12.85546875" style="1" bestFit="1" customWidth="1"/>
    <col min="2560" max="2560" width="11" style="1" customWidth="1"/>
    <col min="2561" max="2805" width="9.140625" style="1"/>
    <col min="2806" max="2806" width="13.7109375" style="1" customWidth="1"/>
    <col min="2807" max="2808" width="9.140625" style="1" customWidth="1"/>
    <col min="2809" max="2809" width="12.5703125" style="1" customWidth="1"/>
    <col min="2810" max="2810" width="11.85546875" style="1" customWidth="1"/>
    <col min="2811" max="2811" width="9.5703125" style="1" customWidth="1"/>
    <col min="2812" max="2812" width="8.5703125" style="1" customWidth="1"/>
    <col min="2813" max="2813" width="13.140625" style="1" customWidth="1"/>
    <col min="2814" max="2814" width="9.140625" style="1"/>
    <col min="2815" max="2815" width="12.85546875" style="1" bestFit="1" customWidth="1"/>
    <col min="2816" max="2816" width="11" style="1" customWidth="1"/>
    <col min="2817" max="3061" width="9.140625" style="1"/>
    <col min="3062" max="3062" width="13.7109375" style="1" customWidth="1"/>
    <col min="3063" max="3064" width="9.140625" style="1" customWidth="1"/>
    <col min="3065" max="3065" width="12.5703125" style="1" customWidth="1"/>
    <col min="3066" max="3066" width="11.85546875" style="1" customWidth="1"/>
    <col min="3067" max="3067" width="9.5703125" style="1" customWidth="1"/>
    <col min="3068" max="3068" width="8.5703125" style="1" customWidth="1"/>
    <col min="3069" max="3069" width="13.140625" style="1" customWidth="1"/>
    <col min="3070" max="3070" width="9.140625" style="1"/>
    <col min="3071" max="3071" width="12.85546875" style="1" bestFit="1" customWidth="1"/>
    <col min="3072" max="3072" width="11" style="1" customWidth="1"/>
    <col min="3073" max="3317" width="9.140625" style="1"/>
    <col min="3318" max="3318" width="13.7109375" style="1" customWidth="1"/>
    <col min="3319" max="3320" width="9.140625" style="1" customWidth="1"/>
    <col min="3321" max="3321" width="12.5703125" style="1" customWidth="1"/>
    <col min="3322" max="3322" width="11.85546875" style="1" customWidth="1"/>
    <col min="3323" max="3323" width="9.5703125" style="1" customWidth="1"/>
    <col min="3324" max="3324" width="8.5703125" style="1" customWidth="1"/>
    <col min="3325" max="3325" width="13.140625" style="1" customWidth="1"/>
    <col min="3326" max="3326" width="9.140625" style="1"/>
    <col min="3327" max="3327" width="12.85546875" style="1" bestFit="1" customWidth="1"/>
    <col min="3328" max="3328" width="11" style="1" customWidth="1"/>
    <col min="3329" max="3573" width="9.140625" style="1"/>
    <col min="3574" max="3574" width="13.7109375" style="1" customWidth="1"/>
    <col min="3575" max="3576" width="9.140625" style="1" customWidth="1"/>
    <col min="3577" max="3577" width="12.5703125" style="1" customWidth="1"/>
    <col min="3578" max="3578" width="11.85546875" style="1" customWidth="1"/>
    <col min="3579" max="3579" width="9.5703125" style="1" customWidth="1"/>
    <col min="3580" max="3580" width="8.5703125" style="1" customWidth="1"/>
    <col min="3581" max="3581" width="13.140625" style="1" customWidth="1"/>
    <col min="3582" max="3582" width="9.140625" style="1"/>
    <col min="3583" max="3583" width="12.85546875" style="1" bestFit="1" customWidth="1"/>
    <col min="3584" max="3584" width="11" style="1" customWidth="1"/>
    <col min="3585" max="3829" width="9.140625" style="1"/>
    <col min="3830" max="3830" width="13.7109375" style="1" customWidth="1"/>
    <col min="3831" max="3832" width="9.140625" style="1" customWidth="1"/>
    <col min="3833" max="3833" width="12.5703125" style="1" customWidth="1"/>
    <col min="3834" max="3834" width="11.85546875" style="1" customWidth="1"/>
    <col min="3835" max="3835" width="9.5703125" style="1" customWidth="1"/>
    <col min="3836" max="3836" width="8.5703125" style="1" customWidth="1"/>
    <col min="3837" max="3837" width="13.140625" style="1" customWidth="1"/>
    <col min="3838" max="3838" width="9.140625" style="1"/>
    <col min="3839" max="3839" width="12.85546875" style="1" bestFit="1" customWidth="1"/>
    <col min="3840" max="3840" width="11" style="1" customWidth="1"/>
    <col min="3841" max="4085" width="9.140625" style="1"/>
    <col min="4086" max="4086" width="13.7109375" style="1" customWidth="1"/>
    <col min="4087" max="4088" width="9.140625" style="1" customWidth="1"/>
    <col min="4089" max="4089" width="12.5703125" style="1" customWidth="1"/>
    <col min="4090" max="4090" width="11.85546875" style="1" customWidth="1"/>
    <col min="4091" max="4091" width="9.5703125" style="1" customWidth="1"/>
    <col min="4092" max="4092" width="8.5703125" style="1" customWidth="1"/>
    <col min="4093" max="4093" width="13.140625" style="1" customWidth="1"/>
    <col min="4094" max="4094" width="9.140625" style="1"/>
    <col min="4095" max="4095" width="12.85546875" style="1" bestFit="1" customWidth="1"/>
    <col min="4096" max="4096" width="11" style="1" customWidth="1"/>
    <col min="4097" max="4341" width="9.140625" style="1"/>
    <col min="4342" max="4342" width="13.7109375" style="1" customWidth="1"/>
    <col min="4343" max="4344" width="9.140625" style="1" customWidth="1"/>
    <col min="4345" max="4345" width="12.5703125" style="1" customWidth="1"/>
    <col min="4346" max="4346" width="11.85546875" style="1" customWidth="1"/>
    <col min="4347" max="4347" width="9.5703125" style="1" customWidth="1"/>
    <col min="4348" max="4348" width="8.5703125" style="1" customWidth="1"/>
    <col min="4349" max="4349" width="13.140625" style="1" customWidth="1"/>
    <col min="4350" max="4350" width="9.140625" style="1"/>
    <col min="4351" max="4351" width="12.85546875" style="1" bestFit="1" customWidth="1"/>
    <col min="4352" max="4352" width="11" style="1" customWidth="1"/>
    <col min="4353" max="4597" width="9.140625" style="1"/>
    <col min="4598" max="4598" width="13.7109375" style="1" customWidth="1"/>
    <col min="4599" max="4600" width="9.140625" style="1" customWidth="1"/>
    <col min="4601" max="4601" width="12.5703125" style="1" customWidth="1"/>
    <col min="4602" max="4602" width="11.85546875" style="1" customWidth="1"/>
    <col min="4603" max="4603" width="9.5703125" style="1" customWidth="1"/>
    <col min="4604" max="4604" width="8.5703125" style="1" customWidth="1"/>
    <col min="4605" max="4605" width="13.140625" style="1" customWidth="1"/>
    <col min="4606" max="4606" width="9.140625" style="1"/>
    <col min="4607" max="4607" width="12.85546875" style="1" bestFit="1" customWidth="1"/>
    <col min="4608" max="4608" width="11" style="1" customWidth="1"/>
    <col min="4609" max="4853" width="9.140625" style="1"/>
    <col min="4854" max="4854" width="13.7109375" style="1" customWidth="1"/>
    <col min="4855" max="4856" width="9.140625" style="1" customWidth="1"/>
    <col min="4857" max="4857" width="12.5703125" style="1" customWidth="1"/>
    <col min="4858" max="4858" width="11.85546875" style="1" customWidth="1"/>
    <col min="4859" max="4859" width="9.5703125" style="1" customWidth="1"/>
    <col min="4860" max="4860" width="8.5703125" style="1" customWidth="1"/>
    <col min="4861" max="4861" width="13.140625" style="1" customWidth="1"/>
    <col min="4862" max="4862" width="9.140625" style="1"/>
    <col min="4863" max="4863" width="12.85546875" style="1" bestFit="1" customWidth="1"/>
    <col min="4864" max="4864" width="11" style="1" customWidth="1"/>
    <col min="4865" max="5109" width="9.140625" style="1"/>
    <col min="5110" max="5110" width="13.7109375" style="1" customWidth="1"/>
    <col min="5111" max="5112" width="9.140625" style="1" customWidth="1"/>
    <col min="5113" max="5113" width="12.5703125" style="1" customWidth="1"/>
    <col min="5114" max="5114" width="11.85546875" style="1" customWidth="1"/>
    <col min="5115" max="5115" width="9.5703125" style="1" customWidth="1"/>
    <col min="5116" max="5116" width="8.5703125" style="1" customWidth="1"/>
    <col min="5117" max="5117" width="13.140625" style="1" customWidth="1"/>
    <col min="5118" max="5118" width="9.140625" style="1"/>
    <col min="5119" max="5119" width="12.85546875" style="1" bestFit="1" customWidth="1"/>
    <col min="5120" max="5120" width="11" style="1" customWidth="1"/>
    <col min="5121" max="5365" width="9.140625" style="1"/>
    <col min="5366" max="5366" width="13.7109375" style="1" customWidth="1"/>
    <col min="5367" max="5368" width="9.140625" style="1" customWidth="1"/>
    <col min="5369" max="5369" width="12.5703125" style="1" customWidth="1"/>
    <col min="5370" max="5370" width="11.85546875" style="1" customWidth="1"/>
    <col min="5371" max="5371" width="9.5703125" style="1" customWidth="1"/>
    <col min="5372" max="5372" width="8.5703125" style="1" customWidth="1"/>
    <col min="5373" max="5373" width="13.140625" style="1" customWidth="1"/>
    <col min="5374" max="5374" width="9.140625" style="1"/>
    <col min="5375" max="5375" width="12.85546875" style="1" bestFit="1" customWidth="1"/>
    <col min="5376" max="5376" width="11" style="1" customWidth="1"/>
    <col min="5377" max="5621" width="9.140625" style="1"/>
    <col min="5622" max="5622" width="13.7109375" style="1" customWidth="1"/>
    <col min="5623" max="5624" width="9.140625" style="1" customWidth="1"/>
    <col min="5625" max="5625" width="12.5703125" style="1" customWidth="1"/>
    <col min="5626" max="5626" width="11.85546875" style="1" customWidth="1"/>
    <col min="5627" max="5627" width="9.5703125" style="1" customWidth="1"/>
    <col min="5628" max="5628" width="8.5703125" style="1" customWidth="1"/>
    <col min="5629" max="5629" width="13.140625" style="1" customWidth="1"/>
    <col min="5630" max="5630" width="9.140625" style="1"/>
    <col min="5631" max="5631" width="12.85546875" style="1" bestFit="1" customWidth="1"/>
    <col min="5632" max="5632" width="11" style="1" customWidth="1"/>
    <col min="5633" max="5877" width="9.140625" style="1"/>
    <col min="5878" max="5878" width="13.7109375" style="1" customWidth="1"/>
    <col min="5879" max="5880" width="9.140625" style="1" customWidth="1"/>
    <col min="5881" max="5881" width="12.5703125" style="1" customWidth="1"/>
    <col min="5882" max="5882" width="11.85546875" style="1" customWidth="1"/>
    <col min="5883" max="5883" width="9.5703125" style="1" customWidth="1"/>
    <col min="5884" max="5884" width="8.5703125" style="1" customWidth="1"/>
    <col min="5885" max="5885" width="13.140625" style="1" customWidth="1"/>
    <col min="5886" max="5886" width="9.140625" style="1"/>
    <col min="5887" max="5887" width="12.85546875" style="1" bestFit="1" customWidth="1"/>
    <col min="5888" max="5888" width="11" style="1" customWidth="1"/>
    <col min="5889" max="6133" width="9.140625" style="1"/>
    <col min="6134" max="6134" width="13.7109375" style="1" customWidth="1"/>
    <col min="6135" max="6136" width="9.140625" style="1" customWidth="1"/>
    <col min="6137" max="6137" width="12.5703125" style="1" customWidth="1"/>
    <col min="6138" max="6138" width="11.85546875" style="1" customWidth="1"/>
    <col min="6139" max="6139" width="9.5703125" style="1" customWidth="1"/>
    <col min="6140" max="6140" width="8.5703125" style="1" customWidth="1"/>
    <col min="6141" max="6141" width="13.140625" style="1" customWidth="1"/>
    <col min="6142" max="6142" width="9.140625" style="1"/>
    <col min="6143" max="6143" width="12.85546875" style="1" bestFit="1" customWidth="1"/>
    <col min="6144" max="6144" width="11" style="1" customWidth="1"/>
    <col min="6145" max="6389" width="9.140625" style="1"/>
    <col min="6390" max="6390" width="13.7109375" style="1" customWidth="1"/>
    <col min="6391" max="6392" width="9.140625" style="1" customWidth="1"/>
    <col min="6393" max="6393" width="12.5703125" style="1" customWidth="1"/>
    <col min="6394" max="6394" width="11.85546875" style="1" customWidth="1"/>
    <col min="6395" max="6395" width="9.5703125" style="1" customWidth="1"/>
    <col min="6396" max="6396" width="8.5703125" style="1" customWidth="1"/>
    <col min="6397" max="6397" width="13.140625" style="1" customWidth="1"/>
    <col min="6398" max="6398" width="9.140625" style="1"/>
    <col min="6399" max="6399" width="12.85546875" style="1" bestFit="1" customWidth="1"/>
    <col min="6400" max="6400" width="11" style="1" customWidth="1"/>
    <col min="6401" max="6645" width="9.140625" style="1"/>
    <col min="6646" max="6646" width="13.7109375" style="1" customWidth="1"/>
    <col min="6647" max="6648" width="9.140625" style="1" customWidth="1"/>
    <col min="6649" max="6649" width="12.5703125" style="1" customWidth="1"/>
    <col min="6650" max="6650" width="11.85546875" style="1" customWidth="1"/>
    <col min="6651" max="6651" width="9.5703125" style="1" customWidth="1"/>
    <col min="6652" max="6652" width="8.5703125" style="1" customWidth="1"/>
    <col min="6653" max="6653" width="13.140625" style="1" customWidth="1"/>
    <col min="6654" max="6654" width="9.140625" style="1"/>
    <col min="6655" max="6655" width="12.85546875" style="1" bestFit="1" customWidth="1"/>
    <col min="6656" max="6656" width="11" style="1" customWidth="1"/>
    <col min="6657" max="6901" width="9.140625" style="1"/>
    <col min="6902" max="6902" width="13.7109375" style="1" customWidth="1"/>
    <col min="6903" max="6904" width="9.140625" style="1" customWidth="1"/>
    <col min="6905" max="6905" width="12.5703125" style="1" customWidth="1"/>
    <col min="6906" max="6906" width="11.85546875" style="1" customWidth="1"/>
    <col min="6907" max="6907" width="9.5703125" style="1" customWidth="1"/>
    <col min="6908" max="6908" width="8.5703125" style="1" customWidth="1"/>
    <col min="6909" max="6909" width="13.140625" style="1" customWidth="1"/>
    <col min="6910" max="6910" width="9.140625" style="1"/>
    <col min="6911" max="6911" width="12.85546875" style="1" bestFit="1" customWidth="1"/>
    <col min="6912" max="6912" width="11" style="1" customWidth="1"/>
    <col min="6913" max="7157" width="9.140625" style="1"/>
    <col min="7158" max="7158" width="13.7109375" style="1" customWidth="1"/>
    <col min="7159" max="7160" width="9.140625" style="1" customWidth="1"/>
    <col min="7161" max="7161" width="12.5703125" style="1" customWidth="1"/>
    <col min="7162" max="7162" width="11.85546875" style="1" customWidth="1"/>
    <col min="7163" max="7163" width="9.5703125" style="1" customWidth="1"/>
    <col min="7164" max="7164" width="8.5703125" style="1" customWidth="1"/>
    <col min="7165" max="7165" width="13.140625" style="1" customWidth="1"/>
    <col min="7166" max="7166" width="9.140625" style="1"/>
    <col min="7167" max="7167" width="12.85546875" style="1" bestFit="1" customWidth="1"/>
    <col min="7168" max="7168" width="11" style="1" customWidth="1"/>
    <col min="7169" max="7413" width="9.140625" style="1"/>
    <col min="7414" max="7414" width="13.7109375" style="1" customWidth="1"/>
    <col min="7415" max="7416" width="9.140625" style="1" customWidth="1"/>
    <col min="7417" max="7417" width="12.5703125" style="1" customWidth="1"/>
    <col min="7418" max="7418" width="11.85546875" style="1" customWidth="1"/>
    <col min="7419" max="7419" width="9.5703125" style="1" customWidth="1"/>
    <col min="7420" max="7420" width="8.5703125" style="1" customWidth="1"/>
    <col min="7421" max="7421" width="13.140625" style="1" customWidth="1"/>
    <col min="7422" max="7422" width="9.140625" style="1"/>
    <col min="7423" max="7423" width="12.85546875" style="1" bestFit="1" customWidth="1"/>
    <col min="7424" max="7424" width="11" style="1" customWidth="1"/>
    <col min="7425" max="7669" width="9.140625" style="1"/>
    <col min="7670" max="7670" width="13.7109375" style="1" customWidth="1"/>
    <col min="7671" max="7672" width="9.140625" style="1" customWidth="1"/>
    <col min="7673" max="7673" width="12.5703125" style="1" customWidth="1"/>
    <col min="7674" max="7674" width="11.85546875" style="1" customWidth="1"/>
    <col min="7675" max="7675" width="9.5703125" style="1" customWidth="1"/>
    <col min="7676" max="7676" width="8.5703125" style="1" customWidth="1"/>
    <col min="7677" max="7677" width="13.140625" style="1" customWidth="1"/>
    <col min="7678" max="7678" width="9.140625" style="1"/>
    <col min="7679" max="7679" width="12.85546875" style="1" bestFit="1" customWidth="1"/>
    <col min="7680" max="7680" width="11" style="1" customWidth="1"/>
    <col min="7681" max="7925" width="9.140625" style="1"/>
    <col min="7926" max="7926" width="13.7109375" style="1" customWidth="1"/>
    <col min="7927" max="7928" width="9.140625" style="1" customWidth="1"/>
    <col min="7929" max="7929" width="12.5703125" style="1" customWidth="1"/>
    <col min="7930" max="7930" width="11.85546875" style="1" customWidth="1"/>
    <col min="7931" max="7931" width="9.5703125" style="1" customWidth="1"/>
    <col min="7932" max="7932" width="8.5703125" style="1" customWidth="1"/>
    <col min="7933" max="7933" width="13.140625" style="1" customWidth="1"/>
    <col min="7934" max="7934" width="9.140625" style="1"/>
    <col min="7935" max="7935" width="12.85546875" style="1" bestFit="1" customWidth="1"/>
    <col min="7936" max="7936" width="11" style="1" customWidth="1"/>
    <col min="7937" max="8181" width="9.140625" style="1"/>
    <col min="8182" max="8182" width="13.7109375" style="1" customWidth="1"/>
    <col min="8183" max="8184" width="9.140625" style="1" customWidth="1"/>
    <col min="8185" max="8185" width="12.5703125" style="1" customWidth="1"/>
    <col min="8186" max="8186" width="11.85546875" style="1" customWidth="1"/>
    <col min="8187" max="8187" width="9.5703125" style="1" customWidth="1"/>
    <col min="8188" max="8188" width="8.5703125" style="1" customWidth="1"/>
    <col min="8189" max="8189" width="13.140625" style="1" customWidth="1"/>
    <col min="8190" max="8190" width="9.140625" style="1"/>
    <col min="8191" max="8191" width="12.85546875" style="1" bestFit="1" customWidth="1"/>
    <col min="8192" max="8192" width="11" style="1" customWidth="1"/>
    <col min="8193" max="8437" width="9.140625" style="1"/>
    <col min="8438" max="8438" width="13.7109375" style="1" customWidth="1"/>
    <col min="8439" max="8440" width="9.140625" style="1" customWidth="1"/>
    <col min="8441" max="8441" width="12.5703125" style="1" customWidth="1"/>
    <col min="8442" max="8442" width="11.85546875" style="1" customWidth="1"/>
    <col min="8443" max="8443" width="9.5703125" style="1" customWidth="1"/>
    <col min="8444" max="8444" width="8.5703125" style="1" customWidth="1"/>
    <col min="8445" max="8445" width="13.140625" style="1" customWidth="1"/>
    <col min="8446" max="8446" width="9.140625" style="1"/>
    <col min="8447" max="8447" width="12.85546875" style="1" bestFit="1" customWidth="1"/>
    <col min="8448" max="8448" width="11" style="1" customWidth="1"/>
    <col min="8449" max="8693" width="9.140625" style="1"/>
    <col min="8694" max="8694" width="13.7109375" style="1" customWidth="1"/>
    <col min="8695" max="8696" width="9.140625" style="1" customWidth="1"/>
    <col min="8697" max="8697" width="12.5703125" style="1" customWidth="1"/>
    <col min="8698" max="8698" width="11.85546875" style="1" customWidth="1"/>
    <col min="8699" max="8699" width="9.5703125" style="1" customWidth="1"/>
    <col min="8700" max="8700" width="8.5703125" style="1" customWidth="1"/>
    <col min="8701" max="8701" width="13.140625" style="1" customWidth="1"/>
    <col min="8702" max="8702" width="9.140625" style="1"/>
    <col min="8703" max="8703" width="12.85546875" style="1" bestFit="1" customWidth="1"/>
    <col min="8704" max="8704" width="11" style="1" customWidth="1"/>
    <col min="8705" max="8949" width="9.140625" style="1"/>
    <col min="8950" max="8950" width="13.7109375" style="1" customWidth="1"/>
    <col min="8951" max="8952" width="9.140625" style="1" customWidth="1"/>
    <col min="8953" max="8953" width="12.5703125" style="1" customWidth="1"/>
    <col min="8954" max="8954" width="11.85546875" style="1" customWidth="1"/>
    <col min="8955" max="8955" width="9.5703125" style="1" customWidth="1"/>
    <col min="8956" max="8956" width="8.5703125" style="1" customWidth="1"/>
    <col min="8957" max="8957" width="13.140625" style="1" customWidth="1"/>
    <col min="8958" max="8958" width="9.140625" style="1"/>
    <col min="8959" max="8959" width="12.85546875" style="1" bestFit="1" customWidth="1"/>
    <col min="8960" max="8960" width="11" style="1" customWidth="1"/>
    <col min="8961" max="9205" width="9.140625" style="1"/>
    <col min="9206" max="9206" width="13.7109375" style="1" customWidth="1"/>
    <col min="9207" max="9208" width="9.140625" style="1" customWidth="1"/>
    <col min="9209" max="9209" width="12.5703125" style="1" customWidth="1"/>
    <col min="9210" max="9210" width="11.85546875" style="1" customWidth="1"/>
    <col min="9211" max="9211" width="9.5703125" style="1" customWidth="1"/>
    <col min="9212" max="9212" width="8.5703125" style="1" customWidth="1"/>
    <col min="9213" max="9213" width="13.140625" style="1" customWidth="1"/>
    <col min="9214" max="9214" width="9.140625" style="1"/>
    <col min="9215" max="9215" width="12.85546875" style="1" bestFit="1" customWidth="1"/>
    <col min="9216" max="9216" width="11" style="1" customWidth="1"/>
    <col min="9217" max="9461" width="9.140625" style="1"/>
    <col min="9462" max="9462" width="13.7109375" style="1" customWidth="1"/>
    <col min="9463" max="9464" width="9.140625" style="1" customWidth="1"/>
    <col min="9465" max="9465" width="12.5703125" style="1" customWidth="1"/>
    <col min="9466" max="9466" width="11.85546875" style="1" customWidth="1"/>
    <col min="9467" max="9467" width="9.5703125" style="1" customWidth="1"/>
    <col min="9468" max="9468" width="8.5703125" style="1" customWidth="1"/>
    <col min="9469" max="9469" width="13.140625" style="1" customWidth="1"/>
    <col min="9470" max="9470" width="9.140625" style="1"/>
    <col min="9471" max="9471" width="12.85546875" style="1" bestFit="1" customWidth="1"/>
    <col min="9472" max="9472" width="11" style="1" customWidth="1"/>
    <col min="9473" max="9717" width="9.140625" style="1"/>
    <col min="9718" max="9718" width="13.7109375" style="1" customWidth="1"/>
    <col min="9719" max="9720" width="9.140625" style="1" customWidth="1"/>
    <col min="9721" max="9721" width="12.5703125" style="1" customWidth="1"/>
    <col min="9722" max="9722" width="11.85546875" style="1" customWidth="1"/>
    <col min="9723" max="9723" width="9.5703125" style="1" customWidth="1"/>
    <col min="9724" max="9724" width="8.5703125" style="1" customWidth="1"/>
    <col min="9725" max="9725" width="13.140625" style="1" customWidth="1"/>
    <col min="9726" max="9726" width="9.140625" style="1"/>
    <col min="9727" max="9727" width="12.85546875" style="1" bestFit="1" customWidth="1"/>
    <col min="9728" max="9728" width="11" style="1" customWidth="1"/>
    <col min="9729" max="9973" width="9.140625" style="1"/>
    <col min="9974" max="9974" width="13.7109375" style="1" customWidth="1"/>
    <col min="9975" max="9976" width="9.140625" style="1" customWidth="1"/>
    <col min="9977" max="9977" width="12.5703125" style="1" customWidth="1"/>
    <col min="9978" max="9978" width="11.85546875" style="1" customWidth="1"/>
    <col min="9979" max="9979" width="9.5703125" style="1" customWidth="1"/>
    <col min="9980" max="9980" width="8.5703125" style="1" customWidth="1"/>
    <col min="9981" max="9981" width="13.140625" style="1" customWidth="1"/>
    <col min="9982" max="9982" width="9.140625" style="1"/>
    <col min="9983" max="9983" width="12.85546875" style="1" bestFit="1" customWidth="1"/>
    <col min="9984" max="9984" width="11" style="1" customWidth="1"/>
    <col min="9985" max="10229" width="9.140625" style="1"/>
    <col min="10230" max="10230" width="13.7109375" style="1" customWidth="1"/>
    <col min="10231" max="10232" width="9.140625" style="1" customWidth="1"/>
    <col min="10233" max="10233" width="12.5703125" style="1" customWidth="1"/>
    <col min="10234" max="10234" width="11.85546875" style="1" customWidth="1"/>
    <col min="10235" max="10235" width="9.5703125" style="1" customWidth="1"/>
    <col min="10236" max="10236" width="8.5703125" style="1" customWidth="1"/>
    <col min="10237" max="10237" width="13.140625" style="1" customWidth="1"/>
    <col min="10238" max="10238" width="9.140625" style="1"/>
    <col min="10239" max="10239" width="12.85546875" style="1" bestFit="1" customWidth="1"/>
    <col min="10240" max="10240" width="11" style="1" customWidth="1"/>
    <col min="10241" max="10485" width="9.140625" style="1"/>
    <col min="10486" max="10486" width="13.7109375" style="1" customWidth="1"/>
    <col min="10487" max="10488" width="9.140625" style="1" customWidth="1"/>
    <col min="10489" max="10489" width="12.5703125" style="1" customWidth="1"/>
    <col min="10490" max="10490" width="11.85546875" style="1" customWidth="1"/>
    <col min="10491" max="10491" width="9.5703125" style="1" customWidth="1"/>
    <col min="10492" max="10492" width="8.5703125" style="1" customWidth="1"/>
    <col min="10493" max="10493" width="13.140625" style="1" customWidth="1"/>
    <col min="10494" max="10494" width="9.140625" style="1"/>
    <col min="10495" max="10495" width="12.85546875" style="1" bestFit="1" customWidth="1"/>
    <col min="10496" max="10496" width="11" style="1" customWidth="1"/>
    <col min="10497" max="10741" width="9.140625" style="1"/>
    <col min="10742" max="10742" width="13.7109375" style="1" customWidth="1"/>
    <col min="10743" max="10744" width="9.140625" style="1" customWidth="1"/>
    <col min="10745" max="10745" width="12.5703125" style="1" customWidth="1"/>
    <col min="10746" max="10746" width="11.85546875" style="1" customWidth="1"/>
    <col min="10747" max="10747" width="9.5703125" style="1" customWidth="1"/>
    <col min="10748" max="10748" width="8.5703125" style="1" customWidth="1"/>
    <col min="10749" max="10749" width="13.140625" style="1" customWidth="1"/>
    <col min="10750" max="10750" width="9.140625" style="1"/>
    <col min="10751" max="10751" width="12.85546875" style="1" bestFit="1" customWidth="1"/>
    <col min="10752" max="10752" width="11" style="1" customWidth="1"/>
    <col min="10753" max="10997" width="9.140625" style="1"/>
    <col min="10998" max="10998" width="13.7109375" style="1" customWidth="1"/>
    <col min="10999" max="11000" width="9.140625" style="1" customWidth="1"/>
    <col min="11001" max="11001" width="12.5703125" style="1" customWidth="1"/>
    <col min="11002" max="11002" width="11.85546875" style="1" customWidth="1"/>
    <col min="11003" max="11003" width="9.5703125" style="1" customWidth="1"/>
    <col min="11004" max="11004" width="8.5703125" style="1" customWidth="1"/>
    <col min="11005" max="11005" width="13.140625" style="1" customWidth="1"/>
    <col min="11006" max="11006" width="9.140625" style="1"/>
    <col min="11007" max="11007" width="12.85546875" style="1" bestFit="1" customWidth="1"/>
    <col min="11008" max="11008" width="11" style="1" customWidth="1"/>
    <col min="11009" max="11253" width="9.140625" style="1"/>
    <col min="11254" max="11254" width="13.7109375" style="1" customWidth="1"/>
    <col min="11255" max="11256" width="9.140625" style="1" customWidth="1"/>
    <col min="11257" max="11257" width="12.5703125" style="1" customWidth="1"/>
    <col min="11258" max="11258" width="11.85546875" style="1" customWidth="1"/>
    <col min="11259" max="11259" width="9.5703125" style="1" customWidth="1"/>
    <col min="11260" max="11260" width="8.5703125" style="1" customWidth="1"/>
    <col min="11261" max="11261" width="13.140625" style="1" customWidth="1"/>
    <col min="11262" max="11262" width="9.140625" style="1"/>
    <col min="11263" max="11263" width="12.85546875" style="1" bestFit="1" customWidth="1"/>
    <col min="11264" max="11264" width="11" style="1" customWidth="1"/>
    <col min="11265" max="11509" width="9.140625" style="1"/>
    <col min="11510" max="11510" width="13.7109375" style="1" customWidth="1"/>
    <col min="11511" max="11512" width="9.140625" style="1" customWidth="1"/>
    <col min="11513" max="11513" width="12.5703125" style="1" customWidth="1"/>
    <col min="11514" max="11514" width="11.85546875" style="1" customWidth="1"/>
    <col min="11515" max="11515" width="9.5703125" style="1" customWidth="1"/>
    <col min="11516" max="11516" width="8.5703125" style="1" customWidth="1"/>
    <col min="11517" max="11517" width="13.140625" style="1" customWidth="1"/>
    <col min="11518" max="11518" width="9.140625" style="1"/>
    <col min="11519" max="11519" width="12.85546875" style="1" bestFit="1" customWidth="1"/>
    <col min="11520" max="11520" width="11" style="1" customWidth="1"/>
    <col min="11521" max="11765" width="9.140625" style="1"/>
    <col min="11766" max="11766" width="13.7109375" style="1" customWidth="1"/>
    <col min="11767" max="11768" width="9.140625" style="1" customWidth="1"/>
    <col min="11769" max="11769" width="12.5703125" style="1" customWidth="1"/>
    <col min="11770" max="11770" width="11.85546875" style="1" customWidth="1"/>
    <col min="11771" max="11771" width="9.5703125" style="1" customWidth="1"/>
    <col min="11772" max="11772" width="8.5703125" style="1" customWidth="1"/>
    <col min="11773" max="11773" width="13.140625" style="1" customWidth="1"/>
    <col min="11774" max="11774" width="9.140625" style="1"/>
    <col min="11775" max="11775" width="12.85546875" style="1" bestFit="1" customWidth="1"/>
    <col min="11776" max="11776" width="11" style="1" customWidth="1"/>
    <col min="11777" max="12021" width="9.140625" style="1"/>
    <col min="12022" max="12022" width="13.7109375" style="1" customWidth="1"/>
    <col min="12023" max="12024" width="9.140625" style="1" customWidth="1"/>
    <col min="12025" max="12025" width="12.5703125" style="1" customWidth="1"/>
    <col min="12026" max="12026" width="11.85546875" style="1" customWidth="1"/>
    <col min="12027" max="12027" width="9.5703125" style="1" customWidth="1"/>
    <col min="12028" max="12028" width="8.5703125" style="1" customWidth="1"/>
    <col min="12029" max="12029" width="13.140625" style="1" customWidth="1"/>
    <col min="12030" max="12030" width="9.140625" style="1"/>
    <col min="12031" max="12031" width="12.85546875" style="1" bestFit="1" customWidth="1"/>
    <col min="12032" max="12032" width="11" style="1" customWidth="1"/>
    <col min="12033" max="12277" width="9.140625" style="1"/>
    <col min="12278" max="12278" width="13.7109375" style="1" customWidth="1"/>
    <col min="12279" max="12280" width="9.140625" style="1" customWidth="1"/>
    <col min="12281" max="12281" width="12.5703125" style="1" customWidth="1"/>
    <col min="12282" max="12282" width="11.85546875" style="1" customWidth="1"/>
    <col min="12283" max="12283" width="9.5703125" style="1" customWidth="1"/>
    <col min="12284" max="12284" width="8.5703125" style="1" customWidth="1"/>
    <col min="12285" max="12285" width="13.140625" style="1" customWidth="1"/>
    <col min="12286" max="12286" width="9.140625" style="1"/>
    <col min="12287" max="12287" width="12.85546875" style="1" bestFit="1" customWidth="1"/>
    <col min="12288" max="12288" width="11" style="1" customWidth="1"/>
    <col min="12289" max="12533" width="9.140625" style="1"/>
    <col min="12534" max="12534" width="13.7109375" style="1" customWidth="1"/>
    <col min="12535" max="12536" width="9.140625" style="1" customWidth="1"/>
    <col min="12537" max="12537" width="12.5703125" style="1" customWidth="1"/>
    <col min="12538" max="12538" width="11.85546875" style="1" customWidth="1"/>
    <col min="12539" max="12539" width="9.5703125" style="1" customWidth="1"/>
    <col min="12540" max="12540" width="8.5703125" style="1" customWidth="1"/>
    <col min="12541" max="12541" width="13.140625" style="1" customWidth="1"/>
    <col min="12542" max="12542" width="9.140625" style="1"/>
    <col min="12543" max="12543" width="12.85546875" style="1" bestFit="1" customWidth="1"/>
    <col min="12544" max="12544" width="11" style="1" customWidth="1"/>
    <col min="12545" max="12789" width="9.140625" style="1"/>
    <col min="12790" max="12790" width="13.7109375" style="1" customWidth="1"/>
    <col min="12791" max="12792" width="9.140625" style="1" customWidth="1"/>
    <col min="12793" max="12793" width="12.5703125" style="1" customWidth="1"/>
    <col min="12794" max="12794" width="11.85546875" style="1" customWidth="1"/>
    <col min="12795" max="12795" width="9.5703125" style="1" customWidth="1"/>
    <col min="12796" max="12796" width="8.5703125" style="1" customWidth="1"/>
    <col min="12797" max="12797" width="13.140625" style="1" customWidth="1"/>
    <col min="12798" max="12798" width="9.140625" style="1"/>
    <col min="12799" max="12799" width="12.85546875" style="1" bestFit="1" customWidth="1"/>
    <col min="12800" max="12800" width="11" style="1" customWidth="1"/>
    <col min="12801" max="13045" width="9.140625" style="1"/>
    <col min="13046" max="13046" width="13.7109375" style="1" customWidth="1"/>
    <col min="13047" max="13048" width="9.140625" style="1" customWidth="1"/>
    <col min="13049" max="13049" width="12.5703125" style="1" customWidth="1"/>
    <col min="13050" max="13050" width="11.85546875" style="1" customWidth="1"/>
    <col min="13051" max="13051" width="9.5703125" style="1" customWidth="1"/>
    <col min="13052" max="13052" width="8.5703125" style="1" customWidth="1"/>
    <col min="13053" max="13053" width="13.140625" style="1" customWidth="1"/>
    <col min="13054" max="13054" width="9.140625" style="1"/>
    <col min="13055" max="13055" width="12.85546875" style="1" bestFit="1" customWidth="1"/>
    <col min="13056" max="13056" width="11" style="1" customWidth="1"/>
    <col min="13057" max="13301" width="9.140625" style="1"/>
    <col min="13302" max="13302" width="13.7109375" style="1" customWidth="1"/>
    <col min="13303" max="13304" width="9.140625" style="1" customWidth="1"/>
    <col min="13305" max="13305" width="12.5703125" style="1" customWidth="1"/>
    <col min="13306" max="13306" width="11.85546875" style="1" customWidth="1"/>
    <col min="13307" max="13307" width="9.5703125" style="1" customWidth="1"/>
    <col min="13308" max="13308" width="8.5703125" style="1" customWidth="1"/>
    <col min="13309" max="13309" width="13.140625" style="1" customWidth="1"/>
    <col min="13310" max="13310" width="9.140625" style="1"/>
    <col min="13311" max="13311" width="12.85546875" style="1" bestFit="1" customWidth="1"/>
    <col min="13312" max="13312" width="11" style="1" customWidth="1"/>
    <col min="13313" max="13557" width="9.140625" style="1"/>
    <col min="13558" max="13558" width="13.7109375" style="1" customWidth="1"/>
    <col min="13559" max="13560" width="9.140625" style="1" customWidth="1"/>
    <col min="13561" max="13561" width="12.5703125" style="1" customWidth="1"/>
    <col min="13562" max="13562" width="11.85546875" style="1" customWidth="1"/>
    <col min="13563" max="13563" width="9.5703125" style="1" customWidth="1"/>
    <col min="13564" max="13564" width="8.5703125" style="1" customWidth="1"/>
    <col min="13565" max="13565" width="13.140625" style="1" customWidth="1"/>
    <col min="13566" max="13566" width="9.140625" style="1"/>
    <col min="13567" max="13567" width="12.85546875" style="1" bestFit="1" customWidth="1"/>
    <col min="13568" max="13568" width="11" style="1" customWidth="1"/>
    <col min="13569" max="13813" width="9.140625" style="1"/>
    <col min="13814" max="13814" width="13.7109375" style="1" customWidth="1"/>
    <col min="13815" max="13816" width="9.140625" style="1" customWidth="1"/>
    <col min="13817" max="13817" width="12.5703125" style="1" customWidth="1"/>
    <col min="13818" max="13818" width="11.85546875" style="1" customWidth="1"/>
    <col min="13819" max="13819" width="9.5703125" style="1" customWidth="1"/>
    <col min="13820" max="13820" width="8.5703125" style="1" customWidth="1"/>
    <col min="13821" max="13821" width="13.140625" style="1" customWidth="1"/>
    <col min="13822" max="13822" width="9.140625" style="1"/>
    <col min="13823" max="13823" width="12.85546875" style="1" bestFit="1" customWidth="1"/>
    <col min="13824" max="13824" width="11" style="1" customWidth="1"/>
    <col min="13825" max="14069" width="9.140625" style="1"/>
    <col min="14070" max="14070" width="13.7109375" style="1" customWidth="1"/>
    <col min="14071" max="14072" width="9.140625" style="1" customWidth="1"/>
    <col min="14073" max="14073" width="12.5703125" style="1" customWidth="1"/>
    <col min="14074" max="14074" width="11.85546875" style="1" customWidth="1"/>
    <col min="14075" max="14075" width="9.5703125" style="1" customWidth="1"/>
    <col min="14076" max="14076" width="8.5703125" style="1" customWidth="1"/>
    <col min="14077" max="14077" width="13.140625" style="1" customWidth="1"/>
    <col min="14078" max="14078" width="9.140625" style="1"/>
    <col min="14079" max="14079" width="12.85546875" style="1" bestFit="1" customWidth="1"/>
    <col min="14080" max="14080" width="11" style="1" customWidth="1"/>
    <col min="14081" max="14325" width="9.140625" style="1"/>
    <col min="14326" max="14326" width="13.7109375" style="1" customWidth="1"/>
    <col min="14327" max="14328" width="9.140625" style="1" customWidth="1"/>
    <col min="14329" max="14329" width="12.5703125" style="1" customWidth="1"/>
    <col min="14330" max="14330" width="11.85546875" style="1" customWidth="1"/>
    <col min="14331" max="14331" width="9.5703125" style="1" customWidth="1"/>
    <col min="14332" max="14332" width="8.5703125" style="1" customWidth="1"/>
    <col min="14333" max="14333" width="13.140625" style="1" customWidth="1"/>
    <col min="14334" max="14334" width="9.140625" style="1"/>
    <col min="14335" max="14335" width="12.85546875" style="1" bestFit="1" customWidth="1"/>
    <col min="14336" max="14336" width="11" style="1" customWidth="1"/>
    <col min="14337" max="14581" width="9.140625" style="1"/>
    <col min="14582" max="14582" width="13.7109375" style="1" customWidth="1"/>
    <col min="14583" max="14584" width="9.140625" style="1" customWidth="1"/>
    <col min="14585" max="14585" width="12.5703125" style="1" customWidth="1"/>
    <col min="14586" max="14586" width="11.85546875" style="1" customWidth="1"/>
    <col min="14587" max="14587" width="9.5703125" style="1" customWidth="1"/>
    <col min="14588" max="14588" width="8.5703125" style="1" customWidth="1"/>
    <col min="14589" max="14589" width="13.140625" style="1" customWidth="1"/>
    <col min="14590" max="14590" width="9.140625" style="1"/>
    <col min="14591" max="14591" width="12.85546875" style="1" bestFit="1" customWidth="1"/>
    <col min="14592" max="14592" width="11" style="1" customWidth="1"/>
    <col min="14593" max="14837" width="9.140625" style="1"/>
    <col min="14838" max="14838" width="13.7109375" style="1" customWidth="1"/>
    <col min="14839" max="14840" width="9.140625" style="1" customWidth="1"/>
    <col min="14841" max="14841" width="12.5703125" style="1" customWidth="1"/>
    <col min="14842" max="14842" width="11.85546875" style="1" customWidth="1"/>
    <col min="14843" max="14843" width="9.5703125" style="1" customWidth="1"/>
    <col min="14844" max="14844" width="8.5703125" style="1" customWidth="1"/>
    <col min="14845" max="14845" width="13.140625" style="1" customWidth="1"/>
    <col min="14846" max="14846" width="9.140625" style="1"/>
    <col min="14847" max="14847" width="12.85546875" style="1" bestFit="1" customWidth="1"/>
    <col min="14848" max="14848" width="11" style="1" customWidth="1"/>
    <col min="14849" max="15093" width="9.140625" style="1"/>
    <col min="15094" max="15094" width="13.7109375" style="1" customWidth="1"/>
    <col min="15095" max="15096" width="9.140625" style="1" customWidth="1"/>
    <col min="15097" max="15097" width="12.5703125" style="1" customWidth="1"/>
    <col min="15098" max="15098" width="11.85546875" style="1" customWidth="1"/>
    <col min="15099" max="15099" width="9.5703125" style="1" customWidth="1"/>
    <col min="15100" max="15100" width="8.5703125" style="1" customWidth="1"/>
    <col min="15101" max="15101" width="13.140625" style="1" customWidth="1"/>
    <col min="15102" max="15102" width="9.140625" style="1"/>
    <col min="15103" max="15103" width="12.85546875" style="1" bestFit="1" customWidth="1"/>
    <col min="15104" max="15104" width="11" style="1" customWidth="1"/>
    <col min="15105" max="15349" width="9.140625" style="1"/>
    <col min="15350" max="15350" width="13.7109375" style="1" customWidth="1"/>
    <col min="15351" max="15352" width="9.140625" style="1" customWidth="1"/>
    <col min="15353" max="15353" width="12.5703125" style="1" customWidth="1"/>
    <col min="15354" max="15354" width="11.85546875" style="1" customWidth="1"/>
    <col min="15355" max="15355" width="9.5703125" style="1" customWidth="1"/>
    <col min="15356" max="15356" width="8.5703125" style="1" customWidth="1"/>
    <col min="15357" max="15357" width="13.140625" style="1" customWidth="1"/>
    <col min="15358" max="15358" width="9.140625" style="1"/>
    <col min="15359" max="15359" width="12.85546875" style="1" bestFit="1" customWidth="1"/>
    <col min="15360" max="15360" width="11" style="1" customWidth="1"/>
    <col min="15361" max="15605" width="9.140625" style="1"/>
    <col min="15606" max="15606" width="13.7109375" style="1" customWidth="1"/>
    <col min="15607" max="15608" width="9.140625" style="1" customWidth="1"/>
    <col min="15609" max="15609" width="12.5703125" style="1" customWidth="1"/>
    <col min="15610" max="15610" width="11.85546875" style="1" customWidth="1"/>
    <col min="15611" max="15611" width="9.5703125" style="1" customWidth="1"/>
    <col min="15612" max="15612" width="8.5703125" style="1" customWidth="1"/>
    <col min="15613" max="15613" width="13.140625" style="1" customWidth="1"/>
    <col min="15614" max="15614" width="9.140625" style="1"/>
    <col min="15615" max="15615" width="12.85546875" style="1" bestFit="1" customWidth="1"/>
    <col min="15616" max="15616" width="11" style="1" customWidth="1"/>
    <col min="15617" max="15861" width="9.140625" style="1"/>
    <col min="15862" max="15862" width="13.7109375" style="1" customWidth="1"/>
    <col min="15863" max="15864" width="9.140625" style="1" customWidth="1"/>
    <col min="15865" max="15865" width="12.5703125" style="1" customWidth="1"/>
    <col min="15866" max="15866" width="11.85546875" style="1" customWidth="1"/>
    <col min="15867" max="15867" width="9.5703125" style="1" customWidth="1"/>
    <col min="15868" max="15868" width="8.5703125" style="1" customWidth="1"/>
    <col min="15869" max="15869" width="13.140625" style="1" customWidth="1"/>
    <col min="15870" max="15870" width="9.140625" style="1"/>
    <col min="15871" max="15871" width="12.85546875" style="1" bestFit="1" customWidth="1"/>
    <col min="15872" max="15872" width="11" style="1" customWidth="1"/>
    <col min="15873" max="16117" width="9.140625" style="1"/>
    <col min="16118" max="16118" width="13.7109375" style="1" customWidth="1"/>
    <col min="16119" max="16120" width="9.140625" style="1" customWidth="1"/>
    <col min="16121" max="16121" width="12.5703125" style="1" customWidth="1"/>
    <col min="16122" max="16122" width="11.85546875" style="1" customWidth="1"/>
    <col min="16123" max="16123" width="9.5703125" style="1" customWidth="1"/>
    <col min="16124" max="16124" width="8.5703125" style="1" customWidth="1"/>
    <col min="16125" max="16125" width="13.140625" style="1" customWidth="1"/>
    <col min="16126" max="16126" width="9.140625" style="1"/>
    <col min="16127" max="16127" width="12.85546875" style="1" bestFit="1" customWidth="1"/>
    <col min="16128" max="16128" width="11" style="1" customWidth="1"/>
    <col min="16129" max="16384" width="9.140625" style="1"/>
  </cols>
  <sheetData>
    <row r="1" spans="1:8" ht="26.25" customHeight="1" thickBot="1" x14ac:dyDescent="0.25">
      <c r="A1" s="126" t="s">
        <v>249</v>
      </c>
      <c r="B1" s="126"/>
      <c r="C1" s="126"/>
      <c r="D1" s="126"/>
      <c r="E1" s="126"/>
      <c r="F1" s="126"/>
      <c r="G1" s="126"/>
      <c r="H1" s="126"/>
    </row>
    <row r="2" spans="1:8" ht="13.5" thickBot="1" x14ac:dyDescent="0.25">
      <c r="A2" s="27" t="s">
        <v>0</v>
      </c>
      <c r="B2" s="39"/>
      <c r="C2" s="40"/>
      <c r="D2" s="41"/>
      <c r="E2" s="27" t="s">
        <v>1</v>
      </c>
      <c r="F2" s="40"/>
      <c r="G2" s="40"/>
      <c r="H2" s="41"/>
    </row>
    <row r="3" spans="1:8" ht="12.75" x14ac:dyDescent="0.2">
      <c r="A3" s="42"/>
      <c r="B3" s="43" t="s">
        <v>2</v>
      </c>
      <c r="C3" s="43" t="s">
        <v>3</v>
      </c>
      <c r="D3" s="44" t="s">
        <v>4</v>
      </c>
      <c r="E3" s="45"/>
      <c r="F3" s="43" t="s">
        <v>2</v>
      </c>
      <c r="G3" s="43" t="s">
        <v>3</v>
      </c>
      <c r="H3" s="44" t="s">
        <v>4</v>
      </c>
    </row>
    <row r="4" spans="1:8" ht="12.75" x14ac:dyDescent="0.2">
      <c r="A4" s="42" t="s">
        <v>5</v>
      </c>
      <c r="B4" s="43">
        <v>3300</v>
      </c>
      <c r="C4" s="43">
        <v>530</v>
      </c>
      <c r="D4" s="44">
        <f>SUM(C4*B4)</f>
        <v>1749000</v>
      </c>
      <c r="E4" s="45" t="s">
        <v>6</v>
      </c>
      <c r="F4" s="46">
        <v>960</v>
      </c>
      <c r="G4" s="46">
        <v>510</v>
      </c>
      <c r="H4" s="47">
        <f>SUM(F4*G4)</f>
        <v>489600</v>
      </c>
    </row>
    <row r="5" spans="1:8" ht="12.75" x14ac:dyDescent="0.2">
      <c r="A5" s="42" t="s">
        <v>246</v>
      </c>
      <c r="B5" s="43"/>
      <c r="C5" s="43"/>
      <c r="D5" s="44">
        <f t="shared" ref="D5:D12" si="0">SUM(C5*B5)</f>
        <v>0</v>
      </c>
      <c r="E5" s="45" t="s">
        <v>7</v>
      </c>
      <c r="F5" s="46">
        <v>258</v>
      </c>
      <c r="G5" s="46">
        <v>540</v>
      </c>
      <c r="H5" s="47">
        <f>SUM(F5*G5)</f>
        <v>139320</v>
      </c>
    </row>
    <row r="6" spans="1:8" ht="12.75" x14ac:dyDescent="0.2">
      <c r="A6" s="42" t="s">
        <v>8</v>
      </c>
      <c r="B6" s="43">
        <v>790</v>
      </c>
      <c r="C6" s="43">
        <v>860</v>
      </c>
      <c r="D6" s="44">
        <f t="shared" si="0"/>
        <v>679400</v>
      </c>
      <c r="E6" s="45" t="s">
        <v>9</v>
      </c>
      <c r="F6" s="46">
        <v>7.2</v>
      </c>
      <c r="G6" s="46">
        <v>799</v>
      </c>
      <c r="H6" s="47">
        <f>SUM(F6*G6)</f>
        <v>5752.8</v>
      </c>
    </row>
    <row r="7" spans="1:8" ht="12.75" x14ac:dyDescent="0.2">
      <c r="A7" s="42" t="s">
        <v>10</v>
      </c>
      <c r="B7" s="43">
        <v>1836</v>
      </c>
      <c r="C7" s="43">
        <v>1160</v>
      </c>
      <c r="D7" s="44">
        <f t="shared" si="0"/>
        <v>2129760</v>
      </c>
      <c r="E7" s="42" t="s">
        <v>11</v>
      </c>
      <c r="F7" s="46">
        <f>SUM(F4:F6)</f>
        <v>1225.2</v>
      </c>
      <c r="G7" s="46">
        <f>SUM(G4:G6)</f>
        <v>1849</v>
      </c>
      <c r="H7" s="47">
        <f>SUM(H4:H6)</f>
        <v>634672.80000000005</v>
      </c>
    </row>
    <row r="8" spans="1:8" ht="12.75" x14ac:dyDescent="0.2">
      <c r="A8" s="42" t="s">
        <v>12</v>
      </c>
      <c r="B8" s="43">
        <v>282</v>
      </c>
      <c r="C8" s="43">
        <v>490</v>
      </c>
      <c r="D8" s="44">
        <f t="shared" si="0"/>
        <v>138180</v>
      </c>
      <c r="E8" s="42"/>
      <c r="F8" s="46"/>
      <c r="G8" s="46"/>
      <c r="H8" s="47"/>
    </row>
    <row r="9" spans="1:8" ht="12.75" x14ac:dyDescent="0.2">
      <c r="A9" s="42" t="s">
        <v>13</v>
      </c>
      <c r="B9" s="43">
        <v>1227</v>
      </c>
      <c r="C9" s="43">
        <v>1149</v>
      </c>
      <c r="D9" s="44">
        <f t="shared" si="0"/>
        <v>1409823</v>
      </c>
      <c r="E9" s="42" t="s">
        <v>14</v>
      </c>
      <c r="F9" s="48">
        <f>G7/3</f>
        <v>616.33333333333337</v>
      </c>
      <c r="G9" s="113">
        <f>H7/F7</f>
        <v>518.01567091087168</v>
      </c>
      <c r="H9" s="47"/>
    </row>
    <row r="10" spans="1:8" ht="13.5" thickBot="1" x14ac:dyDescent="0.25">
      <c r="A10" s="42" t="s">
        <v>15</v>
      </c>
      <c r="B10" s="43">
        <v>4365</v>
      </c>
      <c r="C10" s="43">
        <v>1099</v>
      </c>
      <c r="D10" s="44">
        <f t="shared" si="0"/>
        <v>4797135</v>
      </c>
      <c r="E10" s="50"/>
      <c r="F10" s="51"/>
      <c r="G10" s="51"/>
      <c r="H10" s="52"/>
    </row>
    <row r="11" spans="1:8" ht="13.5" thickBot="1" x14ac:dyDescent="0.25">
      <c r="A11" s="42" t="s">
        <v>16</v>
      </c>
      <c r="B11" s="43">
        <v>1015</v>
      </c>
      <c r="C11" s="43">
        <v>1299</v>
      </c>
      <c r="D11" s="44">
        <f t="shared" si="0"/>
        <v>1318485</v>
      </c>
      <c r="E11" s="27" t="s">
        <v>17</v>
      </c>
      <c r="F11" s="53"/>
      <c r="G11" s="53"/>
      <c r="H11" s="54"/>
    </row>
    <row r="12" spans="1:8" ht="12.75" x14ac:dyDescent="0.2">
      <c r="A12" s="42" t="s">
        <v>18</v>
      </c>
      <c r="B12" s="43">
        <v>700</v>
      </c>
      <c r="C12" s="43">
        <v>1499</v>
      </c>
      <c r="D12" s="44">
        <f t="shared" si="0"/>
        <v>1049300</v>
      </c>
      <c r="E12" s="45" t="s">
        <v>19</v>
      </c>
      <c r="F12" s="46">
        <v>8760</v>
      </c>
      <c r="G12" s="46">
        <v>179</v>
      </c>
      <c r="H12" s="47">
        <f>SUM(F12*G12)</f>
        <v>1568040</v>
      </c>
    </row>
    <row r="13" spans="1:8" ht="12.75" x14ac:dyDescent="0.2">
      <c r="A13" s="42" t="s">
        <v>11</v>
      </c>
      <c r="B13" s="43">
        <f>SUM(B4:B12)</f>
        <v>13515</v>
      </c>
      <c r="C13" s="43">
        <f ca="1">SUM(C4:C13)</f>
        <v>0</v>
      </c>
      <c r="D13" s="43">
        <f>SUM(D4:D12)</f>
        <v>13271083</v>
      </c>
      <c r="E13" s="45" t="s">
        <v>20</v>
      </c>
      <c r="F13" s="46">
        <v>5926</v>
      </c>
      <c r="G13" s="46">
        <v>95</v>
      </c>
      <c r="H13" s="47">
        <f>SUM(F13*G13)</f>
        <v>562970</v>
      </c>
    </row>
    <row r="14" spans="1:8" ht="12.75" x14ac:dyDescent="0.2">
      <c r="A14" s="42"/>
      <c r="B14" s="43"/>
      <c r="C14" s="43">
        <f>SUM(C4:C12)</f>
        <v>8086</v>
      </c>
      <c r="D14" s="44"/>
      <c r="E14" s="45" t="s">
        <v>21</v>
      </c>
      <c r="F14" s="46">
        <v>290</v>
      </c>
      <c r="G14" s="46">
        <v>58</v>
      </c>
      <c r="H14" s="47">
        <f>SUM(F14*G14)</f>
        <v>16820</v>
      </c>
    </row>
    <row r="15" spans="1:8" ht="12.75" x14ac:dyDescent="0.2">
      <c r="A15" s="42" t="s">
        <v>14</v>
      </c>
      <c r="B15" s="55">
        <f>C14/8</f>
        <v>1010.75</v>
      </c>
      <c r="C15" s="111">
        <f>D13/B13</f>
        <v>981.95212726600073</v>
      </c>
      <c r="D15" s="44"/>
      <c r="E15" s="45" t="s">
        <v>22</v>
      </c>
      <c r="F15" s="46">
        <v>250</v>
      </c>
      <c r="G15" s="46">
        <v>64</v>
      </c>
      <c r="H15" s="47">
        <f>SUM(F15*G15)</f>
        <v>16000</v>
      </c>
    </row>
    <row r="16" spans="1:8" ht="13.5" thickBot="1" x14ac:dyDescent="0.25">
      <c r="A16" s="57"/>
      <c r="B16" s="58"/>
      <c r="C16" s="59"/>
      <c r="D16" s="60"/>
      <c r="E16" s="42" t="s">
        <v>11</v>
      </c>
      <c r="F16" s="46">
        <f>SUM(F12:F15)</f>
        <v>15226</v>
      </c>
      <c r="G16" s="46">
        <f>SUM(G12:G15)</f>
        <v>396</v>
      </c>
      <c r="H16" s="47">
        <f>SUM(H12:H15)</f>
        <v>2163830</v>
      </c>
    </row>
    <row r="17" spans="1:8" ht="13.5" thickBot="1" x14ac:dyDescent="0.25">
      <c r="A17" s="27" t="s">
        <v>23</v>
      </c>
      <c r="B17" s="61"/>
      <c r="C17" s="61"/>
      <c r="D17" s="62"/>
      <c r="E17" s="63" t="s">
        <v>14</v>
      </c>
      <c r="F17" s="48">
        <f>G16/4</f>
        <v>99</v>
      </c>
      <c r="G17" s="113">
        <f>H16/F16</f>
        <v>142.11414685406541</v>
      </c>
      <c r="H17" s="47"/>
    </row>
    <row r="18" spans="1:8" ht="13.5" thickBot="1" x14ac:dyDescent="0.25">
      <c r="A18" s="42"/>
      <c r="B18" s="43" t="s">
        <v>2</v>
      </c>
      <c r="C18" s="43" t="s">
        <v>3</v>
      </c>
      <c r="D18" s="44" t="s">
        <v>4</v>
      </c>
      <c r="E18" s="50"/>
      <c r="F18" s="51"/>
      <c r="G18" s="51"/>
      <c r="H18" s="52"/>
    </row>
    <row r="19" spans="1:8" ht="13.5" thickBot="1" x14ac:dyDescent="0.25">
      <c r="A19" s="42"/>
      <c r="B19" s="43"/>
      <c r="C19" s="43"/>
      <c r="D19" s="44">
        <f>SUM(B19*C19)</f>
        <v>0</v>
      </c>
      <c r="E19" s="28" t="s">
        <v>24</v>
      </c>
      <c r="F19" s="29"/>
      <c r="G19" s="30"/>
      <c r="H19" s="31"/>
    </row>
    <row r="20" spans="1:8" ht="12.75" x14ac:dyDescent="0.2">
      <c r="A20" s="42" t="s">
        <v>25</v>
      </c>
      <c r="B20" s="43">
        <v>277</v>
      </c>
      <c r="C20" s="43">
        <v>1510</v>
      </c>
      <c r="D20" s="44">
        <f t="shared" ref="D20:D29" si="1">SUM(B20*C20)</f>
        <v>418270</v>
      </c>
      <c r="E20" s="64" t="s">
        <v>26</v>
      </c>
      <c r="F20" s="46">
        <v>754</v>
      </c>
      <c r="G20" s="46">
        <v>1370</v>
      </c>
      <c r="H20" s="47">
        <f>SUM(G20*F20)</f>
        <v>1032980</v>
      </c>
    </row>
    <row r="21" spans="1:8" ht="12.75" x14ac:dyDescent="0.2">
      <c r="A21" s="42" t="s">
        <v>27</v>
      </c>
      <c r="B21" s="43">
        <v>180</v>
      </c>
      <c r="C21" s="43">
        <v>599</v>
      </c>
      <c r="D21" s="44">
        <f t="shared" si="1"/>
        <v>107820</v>
      </c>
      <c r="E21" s="45" t="s">
        <v>28</v>
      </c>
      <c r="F21" s="46">
        <v>85</v>
      </c>
      <c r="G21" s="46">
        <v>973</v>
      </c>
      <c r="H21" s="47">
        <f>SUM(G21*F21)</f>
        <v>82705</v>
      </c>
    </row>
    <row r="22" spans="1:8" ht="12.75" x14ac:dyDescent="0.2">
      <c r="A22" s="42" t="s">
        <v>29</v>
      </c>
      <c r="B22" s="43">
        <v>240</v>
      </c>
      <c r="C22" s="43">
        <v>560</v>
      </c>
      <c r="D22" s="44">
        <f t="shared" si="1"/>
        <v>134400</v>
      </c>
      <c r="E22" s="45" t="s">
        <v>30</v>
      </c>
      <c r="F22" s="46">
        <v>112</v>
      </c>
      <c r="G22" s="46">
        <v>180</v>
      </c>
      <c r="H22" s="47">
        <f>SUM(G22*F22)</f>
        <v>20160</v>
      </c>
    </row>
    <row r="23" spans="1:8" ht="12.75" x14ac:dyDescent="0.2">
      <c r="A23" s="42" t="s">
        <v>31</v>
      </c>
      <c r="B23" s="43">
        <v>240</v>
      </c>
      <c r="C23" s="43">
        <v>1250</v>
      </c>
      <c r="D23" s="44">
        <f t="shared" si="1"/>
        <v>300000</v>
      </c>
      <c r="E23" s="45" t="s">
        <v>32</v>
      </c>
      <c r="F23" s="46">
        <v>550</v>
      </c>
      <c r="G23" s="46">
        <v>820</v>
      </c>
      <c r="H23" s="47">
        <f>SUM(G23*F23)</f>
        <v>451000</v>
      </c>
    </row>
    <row r="24" spans="1:8" ht="12.75" x14ac:dyDescent="0.2">
      <c r="A24" s="42" t="s">
        <v>33</v>
      </c>
      <c r="B24" s="43">
        <v>85</v>
      </c>
      <c r="C24" s="43">
        <v>840</v>
      </c>
      <c r="D24" s="44">
        <f t="shared" si="1"/>
        <v>71400</v>
      </c>
      <c r="E24" s="42" t="s">
        <v>11</v>
      </c>
      <c r="F24" s="46">
        <f>SUM(F20:F23)</f>
        <v>1501</v>
      </c>
      <c r="G24" s="46">
        <f>SUM(G20:G23)</f>
        <v>3343</v>
      </c>
      <c r="H24" s="46">
        <f>SUM(H20:H23)</f>
        <v>1586845</v>
      </c>
    </row>
    <row r="25" spans="1:8" ht="12.75" x14ac:dyDescent="0.2">
      <c r="A25" s="42" t="s">
        <v>34</v>
      </c>
      <c r="B25" s="43">
        <v>516</v>
      </c>
      <c r="C25" s="43">
        <v>1340</v>
      </c>
      <c r="D25" s="44">
        <f t="shared" si="1"/>
        <v>691440</v>
      </c>
      <c r="E25" s="42"/>
      <c r="F25" s="46"/>
      <c r="G25" s="46"/>
      <c r="H25" s="47"/>
    </row>
    <row r="26" spans="1:8" ht="12.75" x14ac:dyDescent="0.2">
      <c r="A26" s="42" t="s">
        <v>35</v>
      </c>
      <c r="B26" s="43">
        <v>155</v>
      </c>
      <c r="C26" s="43">
        <v>577</v>
      </c>
      <c r="D26" s="44">
        <f t="shared" si="1"/>
        <v>89435</v>
      </c>
      <c r="E26" s="42" t="s">
        <v>14</v>
      </c>
      <c r="F26" s="48">
        <f>G24/4</f>
        <v>835.75</v>
      </c>
      <c r="G26" s="112">
        <f>H24/F24</f>
        <v>1057.1918720852764</v>
      </c>
      <c r="H26" s="47"/>
    </row>
    <row r="27" spans="1:8" ht="13.5" thickBot="1" x14ac:dyDescent="0.25">
      <c r="A27" s="42" t="s">
        <v>36</v>
      </c>
      <c r="B27" s="43">
        <v>241</v>
      </c>
      <c r="C27" s="43">
        <v>1120</v>
      </c>
      <c r="D27" s="44">
        <f t="shared" si="1"/>
        <v>269920</v>
      </c>
      <c r="E27" s="50"/>
      <c r="F27" s="51"/>
      <c r="G27" s="51"/>
      <c r="H27" s="52"/>
    </row>
    <row r="28" spans="1:8" ht="13.5" thickBot="1" x14ac:dyDescent="0.25">
      <c r="A28" s="42" t="s">
        <v>37</v>
      </c>
      <c r="B28" s="43">
        <v>124</v>
      </c>
      <c r="C28" s="43">
        <v>490</v>
      </c>
      <c r="D28" s="44">
        <f t="shared" si="1"/>
        <v>60760</v>
      </c>
      <c r="E28" s="27" t="s">
        <v>38</v>
      </c>
      <c r="F28" s="30"/>
      <c r="G28" s="30"/>
      <c r="H28" s="31"/>
    </row>
    <row r="29" spans="1:8" ht="12.75" x14ac:dyDescent="0.2">
      <c r="A29" s="42" t="s">
        <v>39</v>
      </c>
      <c r="B29" s="43">
        <v>716</v>
      </c>
      <c r="C29" s="43">
        <v>780</v>
      </c>
      <c r="D29" s="44">
        <f t="shared" si="1"/>
        <v>558480</v>
      </c>
      <c r="E29" s="45" t="s">
        <v>40</v>
      </c>
      <c r="F29" s="46">
        <v>2225</v>
      </c>
      <c r="G29" s="46">
        <v>584</v>
      </c>
      <c r="H29" s="47">
        <f>SUM(G29*F29)</f>
        <v>1299400</v>
      </c>
    </row>
    <row r="30" spans="1:8" ht="12.75" x14ac:dyDescent="0.2">
      <c r="A30" s="42" t="s">
        <v>11</v>
      </c>
      <c r="B30" s="46">
        <f>SUM(B19:B29)</f>
        <v>2774</v>
      </c>
      <c r="C30" s="46">
        <f>SUM(C19:C29)</f>
        <v>9066</v>
      </c>
      <c r="D30" s="47">
        <f>SUM(D19:D29)</f>
        <v>2701925</v>
      </c>
      <c r="E30" s="45" t="s">
        <v>41</v>
      </c>
      <c r="F30" s="46">
        <v>492</v>
      </c>
      <c r="G30" s="46">
        <v>760</v>
      </c>
      <c r="H30" s="47">
        <f>SUM(G30*F30)</f>
        <v>373920</v>
      </c>
    </row>
    <row r="31" spans="1:8" ht="12.75" x14ac:dyDescent="0.2">
      <c r="A31" s="42"/>
      <c r="B31" s="65"/>
      <c r="C31" s="43"/>
      <c r="D31" s="44"/>
      <c r="E31" s="42" t="s">
        <v>11</v>
      </c>
      <c r="F31" s="46">
        <f>SUM(F29:F30)</f>
        <v>2717</v>
      </c>
      <c r="G31" s="46">
        <f>SUM(G29:G30)</f>
        <v>1344</v>
      </c>
      <c r="H31" s="46">
        <f>SUM(H29:H30)</f>
        <v>1673320</v>
      </c>
    </row>
    <row r="32" spans="1:8" ht="12.75" x14ac:dyDescent="0.2">
      <c r="A32" s="42" t="s">
        <v>14</v>
      </c>
      <c r="B32" s="66">
        <f>C30/6</f>
        <v>1511</v>
      </c>
      <c r="C32" s="111">
        <f>D30/B30</f>
        <v>974.01766402307135</v>
      </c>
      <c r="D32" s="44"/>
      <c r="E32" s="42"/>
      <c r="F32" s="46"/>
      <c r="G32" s="46"/>
      <c r="H32" s="47"/>
    </row>
    <row r="33" spans="1:8" ht="13.5" thickBot="1" x14ac:dyDescent="0.25">
      <c r="A33" s="57"/>
      <c r="B33" s="67"/>
      <c r="C33" s="59"/>
      <c r="D33" s="60"/>
      <c r="E33" s="42" t="s">
        <v>14</v>
      </c>
      <c r="F33" s="48">
        <f>G31/2</f>
        <v>672</v>
      </c>
      <c r="G33" s="113">
        <f>H31/F31</f>
        <v>615.87044534412951</v>
      </c>
      <c r="H33" s="47"/>
    </row>
    <row r="34" spans="1:8" ht="13.5" thickBot="1" x14ac:dyDescent="0.25">
      <c r="A34" s="27" t="s">
        <v>42</v>
      </c>
      <c r="B34" s="68"/>
      <c r="C34" s="61"/>
      <c r="D34" s="62"/>
      <c r="E34" s="57"/>
      <c r="F34" s="69"/>
      <c r="G34" s="51"/>
      <c r="H34" s="52"/>
    </row>
    <row r="35" spans="1:8" ht="13.5" thickBot="1" x14ac:dyDescent="0.25">
      <c r="A35" s="42" t="s">
        <v>43</v>
      </c>
      <c r="B35" s="43">
        <v>2800</v>
      </c>
      <c r="C35" s="43">
        <v>360</v>
      </c>
      <c r="D35" s="44">
        <f>SUM(B35*C35)</f>
        <v>1008000</v>
      </c>
      <c r="E35" s="27" t="s">
        <v>44</v>
      </c>
      <c r="F35" s="53"/>
      <c r="G35" s="53"/>
      <c r="H35" s="54"/>
    </row>
    <row r="36" spans="1:8" ht="12.75" x14ac:dyDescent="0.2">
      <c r="A36" s="42" t="s">
        <v>45</v>
      </c>
      <c r="B36" s="43">
        <v>165</v>
      </c>
      <c r="C36" s="43">
        <v>550</v>
      </c>
      <c r="D36" s="44">
        <f>SUM(B36*C36)</f>
        <v>90750</v>
      </c>
      <c r="E36" s="45" t="s">
        <v>46</v>
      </c>
      <c r="F36" s="46">
        <v>170</v>
      </c>
      <c r="G36" s="46">
        <v>800</v>
      </c>
      <c r="H36" s="47">
        <f>SUM(G36*F36)</f>
        <v>136000</v>
      </c>
    </row>
    <row r="37" spans="1:8" ht="12.75" x14ac:dyDescent="0.2">
      <c r="A37" s="45" t="s">
        <v>47</v>
      </c>
      <c r="B37" s="43">
        <v>60</v>
      </c>
      <c r="C37" s="43">
        <v>750</v>
      </c>
      <c r="D37" s="44">
        <f>SUM(B37*C37)</f>
        <v>45000</v>
      </c>
      <c r="E37" s="45" t="s">
        <v>243</v>
      </c>
      <c r="F37" s="46">
        <v>218</v>
      </c>
      <c r="G37" s="46">
        <v>580</v>
      </c>
      <c r="H37" s="47">
        <f>SUM(G37*F37)</f>
        <v>126440</v>
      </c>
    </row>
    <row r="38" spans="1:8" ht="12.75" x14ac:dyDescent="0.2">
      <c r="A38" s="42" t="s">
        <v>11</v>
      </c>
      <c r="B38" s="43">
        <f>SUM(B35:B37)</f>
        <v>3025</v>
      </c>
      <c r="C38" s="43">
        <f>SUM(C35:C37)</f>
        <v>1660</v>
      </c>
      <c r="D38" s="43">
        <f>SUM(D35:D37)</f>
        <v>1143750</v>
      </c>
      <c r="E38" s="45" t="s">
        <v>48</v>
      </c>
      <c r="F38" s="46">
        <v>360</v>
      </c>
      <c r="G38" s="46">
        <v>580</v>
      </c>
      <c r="H38" s="47">
        <f>SUM(G38*F38)</f>
        <v>208800</v>
      </c>
    </row>
    <row r="39" spans="1:8" ht="12.75" x14ac:dyDescent="0.2">
      <c r="A39" s="42"/>
      <c r="B39" s="43"/>
      <c r="C39" s="43"/>
      <c r="D39" s="44"/>
      <c r="E39" s="45" t="s">
        <v>49</v>
      </c>
      <c r="F39" s="46">
        <v>220</v>
      </c>
      <c r="G39" s="46">
        <v>2200</v>
      </c>
      <c r="H39" s="47">
        <f>SUM(G39*F39)</f>
        <v>484000</v>
      </c>
    </row>
    <row r="40" spans="1:8" ht="12.75" x14ac:dyDescent="0.2">
      <c r="A40" s="42" t="s">
        <v>14</v>
      </c>
      <c r="B40" s="55">
        <f>C38/3</f>
        <v>553.33333333333337</v>
      </c>
      <c r="C40" s="111">
        <f>D38/B38</f>
        <v>378.09917355371903</v>
      </c>
      <c r="D40" s="44"/>
      <c r="E40" s="42" t="s">
        <v>11</v>
      </c>
      <c r="F40" s="46">
        <f>SUM(F36:F39)</f>
        <v>968</v>
      </c>
      <c r="G40" s="46">
        <f>SUM(G36:G39)</f>
        <v>4160</v>
      </c>
      <c r="H40" s="46">
        <f>SUM(H36:H39)</f>
        <v>955240</v>
      </c>
    </row>
    <row r="41" spans="1:8" ht="13.5" thickBot="1" x14ac:dyDescent="0.25">
      <c r="A41" s="57"/>
      <c r="B41" s="70"/>
      <c r="C41" s="59"/>
      <c r="D41" s="60"/>
      <c r="E41" s="42"/>
      <c r="F41" s="46"/>
      <c r="G41" s="46"/>
      <c r="H41" s="47"/>
    </row>
    <row r="42" spans="1:8" ht="13.5" thickBot="1" x14ac:dyDescent="0.25">
      <c r="A42" s="32" t="s">
        <v>50</v>
      </c>
      <c r="B42" s="61"/>
      <c r="C42" s="61"/>
      <c r="D42" s="62"/>
      <c r="E42" s="42" t="s">
        <v>14</v>
      </c>
      <c r="F42" s="48">
        <f>G40/4</f>
        <v>1040</v>
      </c>
      <c r="G42" s="113">
        <f>H40/F40</f>
        <v>986.81818181818187</v>
      </c>
      <c r="H42" s="47"/>
    </row>
    <row r="43" spans="1:8" ht="13.5" thickBot="1" x14ac:dyDescent="0.25">
      <c r="A43" s="42" t="s">
        <v>51</v>
      </c>
      <c r="B43" s="43">
        <v>760</v>
      </c>
      <c r="C43" s="43">
        <v>185</v>
      </c>
      <c r="D43" s="44">
        <f>SUM(B43*C43)</f>
        <v>140600</v>
      </c>
      <c r="E43" s="50"/>
      <c r="F43" s="51"/>
      <c r="G43" s="51"/>
      <c r="H43" s="52"/>
    </row>
    <row r="44" spans="1:8" ht="12.75" x14ac:dyDescent="0.2">
      <c r="A44" s="42" t="s">
        <v>52</v>
      </c>
      <c r="B44" s="43">
        <v>415</v>
      </c>
      <c r="C44" s="43">
        <v>280</v>
      </c>
      <c r="D44" s="44">
        <f>SUM(B44*C44)</f>
        <v>116200</v>
      </c>
      <c r="E44" s="33" t="s">
        <v>53</v>
      </c>
      <c r="F44" s="53"/>
      <c r="G44" s="53"/>
      <c r="H44" s="54"/>
    </row>
    <row r="45" spans="1:8" ht="12.75" x14ac:dyDescent="0.2">
      <c r="A45" s="63" t="s">
        <v>54</v>
      </c>
      <c r="B45" s="43">
        <v>45</v>
      </c>
      <c r="C45" s="43">
        <v>1850</v>
      </c>
      <c r="D45" s="44">
        <f>SUM(B45*C45)</f>
        <v>83250</v>
      </c>
      <c r="E45" s="45" t="s">
        <v>55</v>
      </c>
      <c r="F45" s="46">
        <v>2130</v>
      </c>
      <c r="G45" s="46">
        <v>115</v>
      </c>
      <c r="H45" s="47">
        <f t="shared" ref="H45:H50" si="2">SUM(G45*F45)</f>
        <v>244950</v>
      </c>
    </row>
    <row r="46" spans="1:8" ht="12.75" x14ac:dyDescent="0.2">
      <c r="A46" s="42" t="s">
        <v>11</v>
      </c>
      <c r="B46" s="43">
        <f>SUM(B43:B45)</f>
        <v>1220</v>
      </c>
      <c r="C46" s="43">
        <f>SUM(C43:C45)</f>
        <v>2315</v>
      </c>
      <c r="D46" s="43">
        <f>SUM(D43:D45)</f>
        <v>340050</v>
      </c>
      <c r="E46" s="45" t="s">
        <v>56</v>
      </c>
      <c r="F46" s="46">
        <v>2585</v>
      </c>
      <c r="G46" s="46">
        <v>260</v>
      </c>
      <c r="H46" s="47">
        <f t="shared" si="2"/>
        <v>672100</v>
      </c>
    </row>
    <row r="47" spans="1:8" ht="12.75" x14ac:dyDescent="0.2">
      <c r="A47" s="42"/>
      <c r="B47" s="43"/>
      <c r="C47" s="43"/>
      <c r="D47" s="44"/>
      <c r="E47" s="45" t="s">
        <v>57</v>
      </c>
      <c r="F47" s="46">
        <v>370</v>
      </c>
      <c r="G47" s="46">
        <v>135</v>
      </c>
      <c r="H47" s="47">
        <f t="shared" si="2"/>
        <v>49950</v>
      </c>
    </row>
    <row r="48" spans="1:8" ht="12.75" x14ac:dyDescent="0.2">
      <c r="A48" s="42" t="s">
        <v>14</v>
      </c>
      <c r="B48" s="55">
        <f>C46/3</f>
        <v>771.66666666666663</v>
      </c>
      <c r="C48" s="111">
        <f>D46/B46</f>
        <v>278.72950819672133</v>
      </c>
      <c r="D48" s="44"/>
      <c r="E48" s="45" t="s">
        <v>58</v>
      </c>
      <c r="F48" s="46">
        <v>230</v>
      </c>
      <c r="G48" s="46">
        <v>28</v>
      </c>
      <c r="H48" s="47">
        <f t="shared" si="2"/>
        <v>6440</v>
      </c>
    </row>
    <row r="49" spans="1:10" ht="13.5" thickBot="1" x14ac:dyDescent="0.25">
      <c r="A49" s="71"/>
      <c r="B49" s="72"/>
      <c r="C49" s="73"/>
      <c r="D49" s="74"/>
      <c r="E49" s="45" t="s">
        <v>59</v>
      </c>
      <c r="F49" s="46"/>
      <c r="G49" s="46"/>
      <c r="H49" s="47">
        <f t="shared" si="2"/>
        <v>0</v>
      </c>
    </row>
    <row r="50" spans="1:10" ht="13.5" thickBot="1" x14ac:dyDescent="0.25">
      <c r="A50" s="27" t="s">
        <v>60</v>
      </c>
      <c r="B50" s="75"/>
      <c r="C50" s="61"/>
      <c r="D50" s="62"/>
      <c r="E50" s="76" t="s">
        <v>61</v>
      </c>
      <c r="F50" s="46">
        <v>13</v>
      </c>
      <c r="G50" s="46">
        <v>1100</v>
      </c>
      <c r="H50" s="47">
        <f t="shared" si="2"/>
        <v>14300</v>
      </c>
    </row>
    <row r="51" spans="1:10" ht="12.75" x14ac:dyDescent="0.2">
      <c r="A51" s="42" t="s">
        <v>241</v>
      </c>
      <c r="B51" s="43">
        <v>1278</v>
      </c>
      <c r="C51" s="43">
        <v>395</v>
      </c>
      <c r="D51" s="44"/>
      <c r="E51" s="76" t="s">
        <v>11</v>
      </c>
      <c r="F51" s="47">
        <f>SUM(F45:F50)</f>
        <v>5328</v>
      </c>
      <c r="G51" s="47">
        <f>SUM(G45:G50)</f>
        <v>1638</v>
      </c>
      <c r="H51" s="47">
        <f>SUM(H45:H50)</f>
        <v>987740</v>
      </c>
    </row>
    <row r="52" spans="1:10" ht="12.75" x14ac:dyDescent="0.2">
      <c r="A52" s="42" t="s">
        <v>62</v>
      </c>
      <c r="B52" s="43">
        <v>6700</v>
      </c>
      <c r="C52" s="43">
        <v>255</v>
      </c>
      <c r="D52" s="44">
        <f t="shared" ref="D52:D67" si="3">SUM(B52*C52)</f>
        <v>1708500</v>
      </c>
      <c r="E52" s="76"/>
      <c r="F52" s="46"/>
      <c r="G52" s="46"/>
      <c r="H52" s="47"/>
    </row>
    <row r="53" spans="1:10" ht="12.75" x14ac:dyDescent="0.2">
      <c r="A53" s="42" t="s">
        <v>63</v>
      </c>
      <c r="B53" s="43">
        <v>23805</v>
      </c>
      <c r="C53" s="43">
        <v>38</v>
      </c>
      <c r="D53" s="44">
        <f t="shared" si="3"/>
        <v>904590</v>
      </c>
      <c r="E53" s="76" t="s">
        <v>14</v>
      </c>
      <c r="F53" s="48">
        <f>G51/5</f>
        <v>327.60000000000002</v>
      </c>
      <c r="G53" s="49">
        <f>H51/F51</f>
        <v>185.38663663663664</v>
      </c>
      <c r="H53" s="47"/>
    </row>
    <row r="54" spans="1:10" ht="13.5" thickBot="1" x14ac:dyDescent="0.25">
      <c r="A54" s="42" t="s">
        <v>64</v>
      </c>
      <c r="B54" s="43">
        <v>6030</v>
      </c>
      <c r="C54" s="43">
        <v>30</v>
      </c>
      <c r="D54" s="44">
        <f t="shared" si="3"/>
        <v>180900</v>
      </c>
      <c r="E54" s="77"/>
      <c r="F54" s="78"/>
      <c r="G54" s="79"/>
      <c r="H54" s="80"/>
    </row>
    <row r="55" spans="1:10" ht="13.5" thickBot="1" x14ac:dyDescent="0.25">
      <c r="A55" s="42" t="s">
        <v>65</v>
      </c>
      <c r="B55" s="43">
        <v>5932</v>
      </c>
      <c r="C55" s="43">
        <v>21</v>
      </c>
      <c r="D55" s="44">
        <f t="shared" si="3"/>
        <v>124572</v>
      </c>
      <c r="E55" s="32" t="s">
        <v>66</v>
      </c>
      <c r="F55" s="53"/>
      <c r="G55" s="53"/>
      <c r="H55" s="54"/>
    </row>
    <row r="56" spans="1:10" ht="12.75" x14ac:dyDescent="0.2">
      <c r="A56" s="42" t="s">
        <v>67</v>
      </c>
      <c r="B56" s="43">
        <v>3420</v>
      </c>
      <c r="C56" s="43">
        <v>49</v>
      </c>
      <c r="D56" s="44">
        <f t="shared" si="3"/>
        <v>167580</v>
      </c>
      <c r="E56" s="45" t="s">
        <v>68</v>
      </c>
      <c r="F56" s="46">
        <v>205</v>
      </c>
      <c r="G56" s="46">
        <v>490</v>
      </c>
      <c r="H56" s="47">
        <f t="shared" ref="H56:H70" si="4">SUM(G56*F56)</f>
        <v>100450</v>
      </c>
    </row>
    <row r="57" spans="1:10" ht="12.75" x14ac:dyDescent="0.2">
      <c r="A57" s="42" t="s">
        <v>69</v>
      </c>
      <c r="B57" s="43">
        <v>3010</v>
      </c>
      <c r="C57" s="43">
        <v>33</v>
      </c>
      <c r="D57" s="44">
        <f t="shared" si="3"/>
        <v>99330</v>
      </c>
      <c r="E57" s="45" t="s">
        <v>70</v>
      </c>
      <c r="F57" s="46">
        <v>87</v>
      </c>
      <c r="G57" s="46">
        <v>340</v>
      </c>
      <c r="H57" s="47">
        <f t="shared" si="4"/>
        <v>29580</v>
      </c>
    </row>
    <row r="58" spans="1:10" ht="12.75" x14ac:dyDescent="0.2">
      <c r="A58" s="42" t="s">
        <v>71</v>
      </c>
      <c r="B58" s="43">
        <v>20084</v>
      </c>
      <c r="C58" s="43">
        <v>38</v>
      </c>
      <c r="D58" s="44">
        <f t="shared" si="3"/>
        <v>763192</v>
      </c>
      <c r="E58" s="45" t="s">
        <v>72</v>
      </c>
      <c r="F58" s="46">
        <v>233.75</v>
      </c>
      <c r="G58" s="46">
        <v>340</v>
      </c>
      <c r="H58" s="47">
        <f t="shared" si="4"/>
        <v>79475</v>
      </c>
      <c r="J58" s="2"/>
    </row>
    <row r="59" spans="1:10" ht="12.75" x14ac:dyDescent="0.2">
      <c r="A59" s="42" t="s">
        <v>73</v>
      </c>
      <c r="B59" s="43">
        <v>4020</v>
      </c>
      <c r="C59" s="43">
        <v>68</v>
      </c>
      <c r="D59" s="44">
        <f t="shared" si="3"/>
        <v>273360</v>
      </c>
      <c r="E59" s="45" t="s">
        <v>74</v>
      </c>
      <c r="F59" s="46">
        <v>235</v>
      </c>
      <c r="G59" s="46">
        <v>750</v>
      </c>
      <c r="H59" s="47">
        <f t="shared" si="4"/>
        <v>176250</v>
      </c>
      <c r="J59" s="3"/>
    </row>
    <row r="60" spans="1:10" ht="12.75" x14ac:dyDescent="0.2">
      <c r="A60" s="42" t="s">
        <v>75</v>
      </c>
      <c r="B60" s="43">
        <v>2300</v>
      </c>
      <c r="C60" s="43">
        <v>41</v>
      </c>
      <c r="D60" s="44">
        <f t="shared" si="3"/>
        <v>94300</v>
      </c>
      <c r="E60" s="45" t="s">
        <v>76</v>
      </c>
      <c r="F60" s="46">
        <v>150</v>
      </c>
      <c r="G60" s="46">
        <v>490</v>
      </c>
      <c r="H60" s="47">
        <f t="shared" si="4"/>
        <v>73500</v>
      </c>
    </row>
    <row r="61" spans="1:10" ht="12.75" x14ac:dyDescent="0.2">
      <c r="A61" s="42" t="s">
        <v>77</v>
      </c>
      <c r="B61" s="43">
        <v>4255</v>
      </c>
      <c r="C61" s="43">
        <v>21</v>
      </c>
      <c r="D61" s="44">
        <f t="shared" si="3"/>
        <v>89355</v>
      </c>
      <c r="E61" s="45" t="s">
        <v>78</v>
      </c>
      <c r="F61" s="46">
        <v>100</v>
      </c>
      <c r="G61" s="46">
        <v>340</v>
      </c>
      <c r="H61" s="47">
        <f t="shared" si="4"/>
        <v>34000</v>
      </c>
    </row>
    <row r="62" spans="1:10" ht="12.75" x14ac:dyDescent="0.2">
      <c r="A62" s="42" t="s">
        <v>79</v>
      </c>
      <c r="B62" s="43">
        <v>264</v>
      </c>
      <c r="C62" s="43">
        <v>410</v>
      </c>
      <c r="D62" s="44">
        <f t="shared" si="3"/>
        <v>108240</v>
      </c>
      <c r="E62" s="45" t="s">
        <v>80</v>
      </c>
      <c r="F62" s="46">
        <v>420</v>
      </c>
      <c r="G62" s="46">
        <v>490</v>
      </c>
      <c r="H62" s="47">
        <f t="shared" si="4"/>
        <v>205800</v>
      </c>
    </row>
    <row r="63" spans="1:10" ht="12.75" x14ac:dyDescent="0.2">
      <c r="A63" s="42" t="s">
        <v>81</v>
      </c>
      <c r="B63" s="43">
        <v>10500</v>
      </c>
      <c r="C63" s="43">
        <v>168</v>
      </c>
      <c r="D63" s="44">
        <f t="shared" si="3"/>
        <v>1764000</v>
      </c>
      <c r="E63" s="45" t="s">
        <v>82</v>
      </c>
      <c r="F63" s="46">
        <v>137.69999999999999</v>
      </c>
      <c r="G63" s="46">
        <v>340</v>
      </c>
      <c r="H63" s="47">
        <f t="shared" si="4"/>
        <v>46817.999999999993</v>
      </c>
    </row>
    <row r="64" spans="1:10" ht="12.75" x14ac:dyDescent="0.2">
      <c r="A64" s="42" t="s">
        <v>83</v>
      </c>
      <c r="B64" s="43">
        <v>125</v>
      </c>
      <c r="C64" s="43">
        <v>410</v>
      </c>
      <c r="D64" s="44">
        <f t="shared" si="3"/>
        <v>51250</v>
      </c>
      <c r="E64" s="45" t="s">
        <v>84</v>
      </c>
      <c r="F64" s="46">
        <v>140</v>
      </c>
      <c r="G64" s="46">
        <v>490</v>
      </c>
      <c r="H64" s="47">
        <f t="shared" si="4"/>
        <v>68600</v>
      </c>
    </row>
    <row r="65" spans="1:10" ht="12.75" x14ac:dyDescent="0.2">
      <c r="A65" s="42" t="s">
        <v>85</v>
      </c>
      <c r="B65" s="43">
        <v>3180</v>
      </c>
      <c r="C65" s="43">
        <v>68</v>
      </c>
      <c r="D65" s="44">
        <f t="shared" si="3"/>
        <v>216240</v>
      </c>
      <c r="E65" s="45" t="s">
        <v>86</v>
      </c>
      <c r="F65" s="46">
        <v>460</v>
      </c>
      <c r="G65" s="46">
        <v>340</v>
      </c>
      <c r="H65" s="47">
        <f t="shared" si="4"/>
        <v>156400</v>
      </c>
    </row>
    <row r="66" spans="1:10" ht="12.75" x14ac:dyDescent="0.2">
      <c r="A66" s="42" t="s">
        <v>87</v>
      </c>
      <c r="B66" s="43">
        <v>5698</v>
      </c>
      <c r="C66" s="43">
        <v>58</v>
      </c>
      <c r="D66" s="44">
        <f t="shared" si="3"/>
        <v>330484</v>
      </c>
      <c r="E66" s="45" t="s">
        <v>88</v>
      </c>
      <c r="F66" s="46">
        <v>612</v>
      </c>
      <c r="G66" s="46">
        <v>340</v>
      </c>
      <c r="H66" s="47">
        <f t="shared" si="4"/>
        <v>208080</v>
      </c>
      <c r="I66" s="4"/>
      <c r="J66" s="4"/>
    </row>
    <row r="67" spans="1:10" ht="12.75" x14ac:dyDescent="0.2">
      <c r="A67" s="42" t="s">
        <v>89</v>
      </c>
      <c r="B67" s="43">
        <v>3370</v>
      </c>
      <c r="C67" s="43">
        <v>89</v>
      </c>
      <c r="D67" s="44">
        <f t="shared" si="3"/>
        <v>299930</v>
      </c>
      <c r="E67" s="45" t="s">
        <v>90</v>
      </c>
      <c r="F67" s="46">
        <v>615</v>
      </c>
      <c r="G67" s="46">
        <v>340</v>
      </c>
      <c r="H67" s="47">
        <f t="shared" si="4"/>
        <v>209100</v>
      </c>
      <c r="I67" s="4"/>
      <c r="J67" s="4"/>
    </row>
    <row r="68" spans="1:10" ht="12.75" x14ac:dyDescent="0.2">
      <c r="A68" s="42" t="s">
        <v>11</v>
      </c>
      <c r="B68" s="43">
        <f>SUM(B51:B67)</f>
        <v>103971</v>
      </c>
      <c r="C68" s="43">
        <f>SUM(C51:C67)</f>
        <v>2192</v>
      </c>
      <c r="D68" s="43">
        <f>SUM(D52:D67)</f>
        <v>7175823</v>
      </c>
      <c r="E68" s="45" t="s">
        <v>91</v>
      </c>
      <c r="F68" s="46">
        <v>420</v>
      </c>
      <c r="G68" s="46">
        <v>340</v>
      </c>
      <c r="H68" s="47">
        <f t="shared" si="4"/>
        <v>142800</v>
      </c>
      <c r="I68" s="4"/>
      <c r="J68" s="4"/>
    </row>
    <row r="69" spans="1:10" ht="12.75" x14ac:dyDescent="0.2">
      <c r="A69" s="42"/>
      <c r="B69" s="43"/>
      <c r="C69" s="117"/>
      <c r="D69" s="44"/>
      <c r="E69" s="45" t="s">
        <v>92</v>
      </c>
      <c r="F69" s="46">
        <v>577.15</v>
      </c>
      <c r="G69" s="46">
        <v>340</v>
      </c>
      <c r="H69" s="47">
        <f t="shared" si="4"/>
        <v>196231</v>
      </c>
      <c r="I69" s="4"/>
      <c r="J69" s="4"/>
    </row>
    <row r="70" spans="1:10" ht="12.75" x14ac:dyDescent="0.2">
      <c r="A70" s="42" t="s">
        <v>14</v>
      </c>
      <c r="B70" s="55">
        <f>C68/14</f>
        <v>156.57142857142858</v>
      </c>
      <c r="C70" s="121">
        <f>B68/C68</f>
        <v>47.432025547445257</v>
      </c>
      <c r="D70" s="44"/>
      <c r="E70" s="45" t="s">
        <v>93</v>
      </c>
      <c r="F70" s="46">
        <v>138</v>
      </c>
      <c r="G70" s="46">
        <v>340</v>
      </c>
      <c r="H70" s="47">
        <f t="shared" si="4"/>
        <v>46920</v>
      </c>
      <c r="I70" s="4"/>
      <c r="J70" s="4"/>
    </row>
    <row r="71" spans="1:10" ht="13.5" thickBot="1" x14ac:dyDescent="0.25">
      <c r="A71" s="57"/>
      <c r="B71" s="58"/>
      <c r="C71" s="59"/>
      <c r="D71" s="60"/>
      <c r="E71" s="42" t="s">
        <v>11</v>
      </c>
      <c r="F71" s="47">
        <f>SUM(F56:F70)</f>
        <v>4530.5999999999995</v>
      </c>
      <c r="G71" s="47">
        <f>SUM(G56:G70)</f>
        <v>6110</v>
      </c>
      <c r="H71" s="47">
        <f>SUM(H56:H70)</f>
        <v>1774004</v>
      </c>
      <c r="I71" s="4"/>
      <c r="J71" s="4"/>
    </row>
    <row r="72" spans="1:10" ht="13.5" thickBot="1" x14ac:dyDescent="0.25">
      <c r="A72" s="27" t="s">
        <v>94</v>
      </c>
      <c r="B72" s="75"/>
      <c r="C72" s="61"/>
      <c r="D72" s="62"/>
      <c r="E72" s="42" t="s">
        <v>14</v>
      </c>
      <c r="F72" s="118">
        <f>F71/13</f>
        <v>348.50769230769225</v>
      </c>
      <c r="G72" s="49">
        <f>H71/F71</f>
        <v>391.56049971306231</v>
      </c>
      <c r="H72" s="47"/>
      <c r="I72" s="4"/>
      <c r="J72" s="4"/>
    </row>
    <row r="73" spans="1:10" ht="13.5" thickBot="1" x14ac:dyDescent="0.25">
      <c r="A73" s="42" t="s">
        <v>95</v>
      </c>
      <c r="B73" s="43">
        <v>750</v>
      </c>
      <c r="C73" s="43">
        <v>160</v>
      </c>
      <c r="D73" s="44">
        <f t="shared" ref="D73:D93" si="5">SUM(B73*C73)</f>
        <v>120000</v>
      </c>
      <c r="E73" s="71"/>
      <c r="F73" s="78"/>
      <c r="G73" s="79"/>
      <c r="H73" s="80"/>
      <c r="I73" s="4"/>
      <c r="J73" s="4"/>
    </row>
    <row r="74" spans="1:10" ht="12.75" x14ac:dyDescent="0.2">
      <c r="A74" s="42" t="s">
        <v>96</v>
      </c>
      <c r="B74" s="43">
        <v>598</v>
      </c>
      <c r="C74" s="43">
        <v>490</v>
      </c>
      <c r="D74" s="44">
        <f t="shared" si="5"/>
        <v>293020</v>
      </c>
      <c r="E74" s="34" t="s">
        <v>97</v>
      </c>
      <c r="F74" s="81"/>
      <c r="G74" s="82"/>
      <c r="H74" s="83"/>
      <c r="I74" s="4"/>
      <c r="J74" s="4"/>
    </row>
    <row r="75" spans="1:10" ht="12.75" x14ac:dyDescent="0.2">
      <c r="A75" s="42" t="s">
        <v>98</v>
      </c>
      <c r="B75" s="43">
        <v>1230</v>
      </c>
      <c r="C75" s="43">
        <v>170</v>
      </c>
      <c r="D75" s="44">
        <f t="shared" si="5"/>
        <v>209100</v>
      </c>
      <c r="E75" s="35" t="s">
        <v>99</v>
      </c>
      <c r="F75" s="84">
        <v>116</v>
      </c>
      <c r="G75" s="85">
        <v>343</v>
      </c>
      <c r="H75" s="47">
        <f t="shared" ref="H75:H94" si="6">SUM(G75*F75)</f>
        <v>39788</v>
      </c>
      <c r="I75" s="4"/>
      <c r="J75" s="4"/>
    </row>
    <row r="76" spans="1:10" ht="12.75" x14ac:dyDescent="0.2">
      <c r="A76" s="42" t="s">
        <v>100</v>
      </c>
      <c r="B76" s="43">
        <v>1320</v>
      </c>
      <c r="C76" s="43">
        <v>260</v>
      </c>
      <c r="D76" s="44">
        <f t="shared" si="5"/>
        <v>343200</v>
      </c>
      <c r="E76" s="35" t="s">
        <v>101</v>
      </c>
      <c r="F76" s="84">
        <v>128</v>
      </c>
      <c r="G76" s="85">
        <v>585</v>
      </c>
      <c r="H76" s="47">
        <f t="shared" si="6"/>
        <v>74880</v>
      </c>
      <c r="I76" s="4"/>
      <c r="J76" s="4"/>
    </row>
    <row r="77" spans="1:10" ht="12.75" x14ac:dyDescent="0.2">
      <c r="A77" s="42" t="s">
        <v>102</v>
      </c>
      <c r="B77" s="43">
        <v>885</v>
      </c>
      <c r="C77" s="43">
        <v>540</v>
      </c>
      <c r="D77" s="44">
        <f t="shared" si="5"/>
        <v>477900</v>
      </c>
      <c r="E77" s="35" t="s">
        <v>103</v>
      </c>
      <c r="F77" s="84">
        <v>0</v>
      </c>
      <c r="G77" s="85">
        <v>0</v>
      </c>
      <c r="H77" s="47">
        <f t="shared" si="6"/>
        <v>0</v>
      </c>
      <c r="I77" s="5"/>
      <c r="J77" s="5"/>
    </row>
    <row r="78" spans="1:10" ht="12.75" x14ac:dyDescent="0.2">
      <c r="A78" s="42" t="s">
        <v>104</v>
      </c>
      <c r="B78" s="55">
        <v>600</v>
      </c>
      <c r="C78" s="43">
        <v>463</v>
      </c>
      <c r="D78" s="44">
        <f t="shared" si="5"/>
        <v>277800</v>
      </c>
      <c r="E78" s="45" t="s">
        <v>105</v>
      </c>
      <c r="F78" s="46">
        <v>40</v>
      </c>
      <c r="G78" s="46">
        <v>480</v>
      </c>
      <c r="H78" s="47">
        <f t="shared" si="6"/>
        <v>19200</v>
      </c>
      <c r="I78" s="5"/>
      <c r="J78" s="5"/>
    </row>
    <row r="79" spans="1:10" ht="12.75" x14ac:dyDescent="0.2">
      <c r="A79" s="42" t="s">
        <v>106</v>
      </c>
      <c r="B79" s="43">
        <v>720</v>
      </c>
      <c r="C79" s="43">
        <v>430</v>
      </c>
      <c r="D79" s="44">
        <f t="shared" si="5"/>
        <v>309600</v>
      </c>
      <c r="E79" s="42" t="s">
        <v>107</v>
      </c>
      <c r="F79" s="46">
        <v>1950</v>
      </c>
      <c r="G79" s="46">
        <v>220</v>
      </c>
      <c r="H79" s="47">
        <f t="shared" si="6"/>
        <v>429000</v>
      </c>
      <c r="I79" s="5"/>
      <c r="J79" s="5"/>
    </row>
    <row r="80" spans="1:10" ht="12.75" x14ac:dyDescent="0.2">
      <c r="A80" s="42" t="s">
        <v>108</v>
      </c>
      <c r="B80" s="43">
        <v>2570</v>
      </c>
      <c r="C80" s="43">
        <v>285</v>
      </c>
      <c r="D80" s="44">
        <f t="shared" si="5"/>
        <v>732450</v>
      </c>
      <c r="E80" s="42" t="s">
        <v>109</v>
      </c>
      <c r="F80" s="46">
        <v>3500</v>
      </c>
      <c r="G80" s="46">
        <v>340</v>
      </c>
      <c r="H80" s="47">
        <f t="shared" si="6"/>
        <v>1190000</v>
      </c>
      <c r="I80" s="5"/>
      <c r="J80" s="5"/>
    </row>
    <row r="81" spans="1:10" ht="12.75" x14ac:dyDescent="0.2">
      <c r="A81" s="42" t="s">
        <v>110</v>
      </c>
      <c r="B81" s="43">
        <v>80</v>
      </c>
      <c r="C81" s="43">
        <v>200</v>
      </c>
      <c r="D81" s="44">
        <f t="shared" si="5"/>
        <v>16000</v>
      </c>
      <c r="E81" s="42" t="s">
        <v>111</v>
      </c>
      <c r="F81" s="46">
        <v>760</v>
      </c>
      <c r="G81" s="46">
        <v>390</v>
      </c>
      <c r="H81" s="47">
        <f t="shared" si="6"/>
        <v>296400</v>
      </c>
      <c r="I81" s="5"/>
      <c r="J81" s="5"/>
    </row>
    <row r="82" spans="1:10" ht="12.75" x14ac:dyDescent="0.2">
      <c r="A82" s="42" t="s">
        <v>112</v>
      </c>
      <c r="B82" s="43">
        <v>55</v>
      </c>
      <c r="C82" s="43">
        <v>350</v>
      </c>
      <c r="D82" s="44">
        <f t="shared" si="5"/>
        <v>19250</v>
      </c>
      <c r="E82" s="42" t="s">
        <v>113</v>
      </c>
      <c r="F82" s="46">
        <v>1470</v>
      </c>
      <c r="G82" s="46">
        <v>315</v>
      </c>
      <c r="H82" s="47">
        <f t="shared" si="6"/>
        <v>463050</v>
      </c>
      <c r="I82" s="5"/>
      <c r="J82" s="4"/>
    </row>
    <row r="83" spans="1:10" ht="12.75" x14ac:dyDescent="0.2">
      <c r="A83" s="42" t="s">
        <v>114</v>
      </c>
      <c r="B83" s="43">
        <v>1510</v>
      </c>
      <c r="C83" s="43">
        <v>380</v>
      </c>
      <c r="D83" s="44">
        <f t="shared" si="5"/>
        <v>573800</v>
      </c>
      <c r="E83" s="42" t="s">
        <v>115</v>
      </c>
      <c r="F83" s="46">
        <v>48</v>
      </c>
      <c r="G83" s="46">
        <v>390</v>
      </c>
      <c r="H83" s="47">
        <f t="shared" si="6"/>
        <v>18720</v>
      </c>
      <c r="I83" s="5"/>
      <c r="J83" s="5"/>
    </row>
    <row r="84" spans="1:10" ht="12.75" x14ac:dyDescent="0.2">
      <c r="A84" s="42" t="s">
        <v>116</v>
      </c>
      <c r="B84" s="43">
        <v>870</v>
      </c>
      <c r="C84" s="43">
        <v>310</v>
      </c>
      <c r="D84" s="44">
        <f t="shared" si="5"/>
        <v>269700</v>
      </c>
      <c r="E84" s="42" t="s">
        <v>117</v>
      </c>
      <c r="F84" s="46">
        <v>70</v>
      </c>
      <c r="G84" s="46">
        <v>250</v>
      </c>
      <c r="H84" s="47">
        <f t="shared" si="6"/>
        <v>17500</v>
      </c>
      <c r="I84" s="5"/>
      <c r="J84" s="5"/>
    </row>
    <row r="85" spans="1:10" ht="12.75" x14ac:dyDescent="0.2">
      <c r="A85" s="42" t="s">
        <v>118</v>
      </c>
      <c r="B85" s="43">
        <v>420</v>
      </c>
      <c r="C85" s="43">
        <v>270</v>
      </c>
      <c r="D85" s="44">
        <f t="shared" si="5"/>
        <v>113400</v>
      </c>
      <c r="E85" s="42" t="s">
        <v>119</v>
      </c>
      <c r="F85" s="46">
        <v>200</v>
      </c>
      <c r="G85" s="46">
        <v>180</v>
      </c>
      <c r="H85" s="47">
        <f t="shared" si="6"/>
        <v>36000</v>
      </c>
      <c r="I85" s="5"/>
      <c r="J85" s="5"/>
    </row>
    <row r="86" spans="1:10" ht="12.75" x14ac:dyDescent="0.2">
      <c r="A86" s="42" t="s">
        <v>120</v>
      </c>
      <c r="B86" s="43">
        <v>230</v>
      </c>
      <c r="C86" s="43">
        <v>350</v>
      </c>
      <c r="D86" s="44">
        <f t="shared" si="5"/>
        <v>80500</v>
      </c>
      <c r="E86" s="42" t="s">
        <v>121</v>
      </c>
      <c r="F86" s="46">
        <v>497</v>
      </c>
      <c r="G86" s="46">
        <v>600</v>
      </c>
      <c r="H86" s="47">
        <f t="shared" si="6"/>
        <v>298200</v>
      </c>
      <c r="I86" s="5"/>
      <c r="J86" s="5"/>
    </row>
    <row r="87" spans="1:10" ht="12.75" x14ac:dyDescent="0.2">
      <c r="A87" s="42" t="s">
        <v>122</v>
      </c>
      <c r="B87" s="43">
        <v>170</v>
      </c>
      <c r="C87" s="43">
        <v>460</v>
      </c>
      <c r="D87" s="44">
        <f t="shared" si="5"/>
        <v>78200</v>
      </c>
      <c r="E87" s="42" t="s">
        <v>123</v>
      </c>
      <c r="F87" s="46">
        <v>277</v>
      </c>
      <c r="G87" s="46">
        <v>750</v>
      </c>
      <c r="H87" s="47">
        <f t="shared" si="6"/>
        <v>207750</v>
      </c>
      <c r="I87" s="5"/>
      <c r="J87" s="5"/>
    </row>
    <row r="88" spans="1:10" ht="12.75" x14ac:dyDescent="0.2">
      <c r="A88" s="42" t="s">
        <v>124</v>
      </c>
      <c r="B88" s="43">
        <v>960</v>
      </c>
      <c r="C88" s="43">
        <v>320</v>
      </c>
      <c r="D88" s="44">
        <f t="shared" si="5"/>
        <v>307200</v>
      </c>
      <c r="E88" s="42" t="s">
        <v>125</v>
      </c>
      <c r="F88" s="46">
        <v>1000</v>
      </c>
      <c r="G88" s="46">
        <v>360</v>
      </c>
      <c r="H88" s="47">
        <f t="shared" si="6"/>
        <v>360000</v>
      </c>
      <c r="I88" s="5"/>
      <c r="J88" s="5"/>
    </row>
    <row r="89" spans="1:10" ht="12.75" x14ac:dyDescent="0.2">
      <c r="A89" s="42" t="s">
        <v>126</v>
      </c>
      <c r="B89" s="43">
        <v>560</v>
      </c>
      <c r="C89" s="43">
        <v>265</v>
      </c>
      <c r="D89" s="44">
        <f t="shared" si="5"/>
        <v>148400</v>
      </c>
      <c r="E89" s="42" t="s">
        <v>127</v>
      </c>
      <c r="F89" s="46">
        <v>216</v>
      </c>
      <c r="G89" s="46">
        <v>280</v>
      </c>
      <c r="H89" s="47">
        <f t="shared" si="6"/>
        <v>60480</v>
      </c>
      <c r="I89" s="5"/>
      <c r="J89" s="5"/>
    </row>
    <row r="90" spans="1:10" ht="12.75" x14ac:dyDescent="0.2">
      <c r="A90" s="42" t="s">
        <v>128</v>
      </c>
      <c r="B90" s="43">
        <v>800</v>
      </c>
      <c r="C90" s="43">
        <v>345</v>
      </c>
      <c r="D90" s="44">
        <f t="shared" si="5"/>
        <v>276000</v>
      </c>
      <c r="E90" s="45" t="s">
        <v>129</v>
      </c>
      <c r="F90" s="46">
        <v>656</v>
      </c>
      <c r="G90" s="46">
        <v>380</v>
      </c>
      <c r="H90" s="47">
        <f t="shared" si="6"/>
        <v>249280</v>
      </c>
      <c r="I90" s="5"/>
      <c r="J90" s="5"/>
    </row>
    <row r="91" spans="1:10" ht="12.75" x14ac:dyDescent="0.2">
      <c r="A91" s="42" t="s">
        <v>130</v>
      </c>
      <c r="B91" s="43">
        <v>500</v>
      </c>
      <c r="C91" s="43">
        <v>312</v>
      </c>
      <c r="D91" s="44">
        <f t="shared" si="5"/>
        <v>156000</v>
      </c>
      <c r="E91" s="45" t="s">
        <v>131</v>
      </c>
      <c r="F91" s="46">
        <v>185</v>
      </c>
      <c r="G91" s="46">
        <v>750</v>
      </c>
      <c r="H91" s="47">
        <f t="shared" si="6"/>
        <v>138750</v>
      </c>
      <c r="I91" s="5"/>
      <c r="J91" s="5"/>
    </row>
    <row r="92" spans="1:10" ht="12.75" x14ac:dyDescent="0.2">
      <c r="A92" s="42" t="s">
        <v>132</v>
      </c>
      <c r="B92" s="43">
        <v>555</v>
      </c>
      <c r="C92" s="43">
        <v>280</v>
      </c>
      <c r="D92" s="44">
        <f t="shared" si="5"/>
        <v>155400</v>
      </c>
      <c r="E92" s="45" t="s">
        <v>133</v>
      </c>
      <c r="F92" s="46">
        <v>710</v>
      </c>
      <c r="G92" s="46">
        <v>475</v>
      </c>
      <c r="H92" s="47">
        <f t="shared" si="6"/>
        <v>337250</v>
      </c>
      <c r="I92" s="5"/>
      <c r="J92" s="5"/>
    </row>
    <row r="93" spans="1:10" ht="12.75" x14ac:dyDescent="0.2">
      <c r="A93" s="42" t="s">
        <v>134</v>
      </c>
      <c r="B93" s="43">
        <v>1150</v>
      </c>
      <c r="C93" s="43">
        <v>220</v>
      </c>
      <c r="D93" s="44">
        <f t="shared" si="5"/>
        <v>253000</v>
      </c>
      <c r="E93" s="45" t="s">
        <v>135</v>
      </c>
      <c r="F93" s="46"/>
      <c r="G93" s="46"/>
      <c r="H93" s="47">
        <f t="shared" si="6"/>
        <v>0</v>
      </c>
      <c r="I93" s="5"/>
      <c r="J93" s="5"/>
    </row>
    <row r="94" spans="1:10" ht="12.75" x14ac:dyDescent="0.2">
      <c r="A94" s="42" t="s">
        <v>11</v>
      </c>
      <c r="B94" s="44">
        <f>SUM(B73:B93)</f>
        <v>16533</v>
      </c>
      <c r="C94" s="44">
        <f>SUM(C73:C93)</f>
        <v>6860</v>
      </c>
      <c r="D94" s="44">
        <f>SUM(D73:D93)</f>
        <v>5209920</v>
      </c>
      <c r="E94" s="45" t="s">
        <v>244</v>
      </c>
      <c r="F94" s="46">
        <v>170</v>
      </c>
      <c r="G94" s="46">
        <v>620</v>
      </c>
      <c r="H94" s="47">
        <f t="shared" si="6"/>
        <v>105400</v>
      </c>
      <c r="I94" s="4"/>
      <c r="J94" s="4"/>
    </row>
    <row r="95" spans="1:10" ht="12.75" x14ac:dyDescent="0.2">
      <c r="A95" s="42"/>
      <c r="B95" s="43"/>
      <c r="C95" s="43"/>
      <c r="D95" s="86"/>
      <c r="E95" s="42" t="s">
        <v>11</v>
      </c>
      <c r="F95" s="47">
        <f>SUM(F75:F93)</f>
        <v>11823</v>
      </c>
      <c r="G95" s="47">
        <f>SUM(G75:G94)</f>
        <v>7708</v>
      </c>
      <c r="H95" s="47">
        <f>SUM(H75:H94)</f>
        <v>4341648</v>
      </c>
      <c r="I95" s="4"/>
      <c r="J95" s="4"/>
    </row>
    <row r="96" spans="1:10" ht="12.75" x14ac:dyDescent="0.2">
      <c r="A96" s="42" t="s">
        <v>14</v>
      </c>
      <c r="B96" s="87"/>
      <c r="C96" s="111">
        <f>D94/B94</f>
        <v>315.12248230811105</v>
      </c>
      <c r="D96" s="86"/>
      <c r="E96" s="42"/>
      <c r="F96" s="46"/>
      <c r="G96" s="46"/>
      <c r="H96" s="47"/>
      <c r="I96" s="4"/>
      <c r="J96" s="4"/>
    </row>
    <row r="97" spans="1:10" ht="13.5" thickBot="1" x14ac:dyDescent="0.25">
      <c r="A97" s="57"/>
      <c r="B97" s="59"/>
      <c r="C97" s="59"/>
      <c r="D97" s="88"/>
      <c r="E97" s="71" t="s">
        <v>14</v>
      </c>
      <c r="F97" s="89"/>
      <c r="G97" s="114">
        <f>H95/F95</f>
        <v>367.2205024105557</v>
      </c>
      <c r="H97" s="80"/>
      <c r="I97" s="4"/>
      <c r="J97" s="4"/>
    </row>
    <row r="98" spans="1:10" ht="13.5" thickBot="1" x14ac:dyDescent="0.25">
      <c r="A98" s="32" t="s">
        <v>136</v>
      </c>
      <c r="B98" s="61"/>
      <c r="C98" s="61"/>
      <c r="D98" s="90"/>
      <c r="E98" s="91"/>
      <c r="F98" s="53"/>
      <c r="G98" s="53"/>
      <c r="H98" s="54"/>
    </row>
    <row r="99" spans="1:10" ht="26.25" thickBot="1" x14ac:dyDescent="0.25">
      <c r="A99" s="42" t="s">
        <v>137</v>
      </c>
      <c r="B99" s="43">
        <v>310</v>
      </c>
      <c r="C99" s="43">
        <v>210</v>
      </c>
      <c r="D99" s="44">
        <f>SUM(B99*C99)</f>
        <v>65100</v>
      </c>
      <c r="E99" s="36" t="s">
        <v>138</v>
      </c>
      <c r="F99" s="46"/>
      <c r="G99" s="46"/>
      <c r="H99" s="47"/>
    </row>
    <row r="100" spans="1:10" ht="12.75" x14ac:dyDescent="0.2">
      <c r="A100" s="42" t="s">
        <v>139</v>
      </c>
      <c r="B100" s="43">
        <v>340</v>
      </c>
      <c r="C100" s="43">
        <v>280</v>
      </c>
      <c r="D100" s="44">
        <f>SUM(B100*C100)</f>
        <v>95200</v>
      </c>
      <c r="E100" s="45" t="s">
        <v>140</v>
      </c>
      <c r="F100" s="46">
        <v>380</v>
      </c>
      <c r="G100" s="46">
        <v>420</v>
      </c>
      <c r="H100" s="47">
        <f>SUM(G100*F100)</f>
        <v>159600</v>
      </c>
    </row>
    <row r="101" spans="1:10" ht="12.75" x14ac:dyDescent="0.2">
      <c r="A101" s="42" t="s">
        <v>141</v>
      </c>
      <c r="B101" s="43">
        <v>800</v>
      </c>
      <c r="C101" s="43">
        <v>340</v>
      </c>
      <c r="D101" s="44">
        <f>SUM(B101*C101)</f>
        <v>272000</v>
      </c>
      <c r="E101" s="45" t="s">
        <v>142</v>
      </c>
      <c r="F101" s="46">
        <v>205</v>
      </c>
      <c r="G101" s="46">
        <v>370</v>
      </c>
      <c r="H101" s="47">
        <f>SUM(G101*F101)</f>
        <v>75850</v>
      </c>
    </row>
    <row r="102" spans="1:10" ht="12.75" x14ac:dyDescent="0.2">
      <c r="A102" s="42" t="s">
        <v>11</v>
      </c>
      <c r="B102" s="86">
        <f>SUM(B99:B101)</f>
        <v>1450</v>
      </c>
      <c r="C102" s="86">
        <f>SUM(C99:C101)</f>
        <v>830</v>
      </c>
      <c r="D102" s="86">
        <f>SUM(D99:D101)</f>
        <v>432300</v>
      </c>
      <c r="E102" s="45" t="s">
        <v>143</v>
      </c>
      <c r="F102" s="46">
        <v>145</v>
      </c>
      <c r="G102" s="46">
        <v>220</v>
      </c>
      <c r="H102" s="47">
        <f>SUM(G102*F102)</f>
        <v>31900</v>
      </c>
    </row>
    <row r="103" spans="1:10" ht="12.75" x14ac:dyDescent="0.2">
      <c r="A103" s="42"/>
      <c r="B103" s="43"/>
      <c r="C103" s="43"/>
      <c r="D103" s="86"/>
      <c r="E103" s="42" t="s">
        <v>11</v>
      </c>
      <c r="F103" s="47">
        <f>SUM(F100:F102)</f>
        <v>730</v>
      </c>
      <c r="G103" s="47">
        <f>SUM(G100:G102)</f>
        <v>1010</v>
      </c>
      <c r="H103" s="47">
        <f>SUM(H100:H102)</f>
        <v>267350</v>
      </c>
    </row>
    <row r="104" spans="1:10" ht="13.5" thickBot="1" x14ac:dyDescent="0.25">
      <c r="A104" s="71" t="s">
        <v>14</v>
      </c>
      <c r="B104" s="92"/>
      <c r="C104" s="115">
        <f>D102/B102</f>
        <v>298.13793103448273</v>
      </c>
      <c r="D104" s="93"/>
      <c r="E104" s="42"/>
      <c r="F104" s="46"/>
      <c r="G104" s="46"/>
      <c r="H104" s="47"/>
    </row>
    <row r="105" spans="1:10" ht="13.5" thickBot="1" x14ac:dyDescent="0.25">
      <c r="A105" s="32" t="s">
        <v>144</v>
      </c>
      <c r="B105" s="61"/>
      <c r="C105" s="61"/>
      <c r="D105" s="62"/>
      <c r="E105" s="76" t="s">
        <v>14</v>
      </c>
      <c r="F105" s="94"/>
      <c r="G105" s="113">
        <f>H103/F103</f>
        <v>366.23287671232879</v>
      </c>
      <c r="H105" s="47"/>
    </row>
    <row r="106" spans="1:10" ht="13.5" thickBot="1" x14ac:dyDescent="0.25">
      <c r="A106" s="35" t="s">
        <v>145</v>
      </c>
      <c r="B106" s="84">
        <v>11</v>
      </c>
      <c r="C106" s="85">
        <v>881</v>
      </c>
      <c r="D106" s="44">
        <f>SUM(B106*C106)</f>
        <v>9691</v>
      </c>
      <c r="E106" s="95"/>
      <c r="F106" s="51"/>
      <c r="G106" s="51"/>
      <c r="H106" s="52"/>
    </row>
    <row r="107" spans="1:10" ht="13.5" thickBot="1" x14ac:dyDescent="0.25">
      <c r="A107" s="35" t="s">
        <v>146</v>
      </c>
      <c r="B107" s="84">
        <v>110</v>
      </c>
      <c r="C107" s="85">
        <v>1400</v>
      </c>
      <c r="D107" s="44">
        <f>SUM(B107*C107)</f>
        <v>154000</v>
      </c>
      <c r="E107" s="37" t="s">
        <v>147</v>
      </c>
      <c r="F107" s="53"/>
      <c r="G107" s="53"/>
      <c r="H107" s="54"/>
    </row>
    <row r="108" spans="1:10" ht="12.75" x14ac:dyDescent="0.2">
      <c r="A108" s="35" t="s">
        <v>148</v>
      </c>
      <c r="B108" s="84">
        <v>90.75</v>
      </c>
      <c r="C108" s="85">
        <v>1545</v>
      </c>
      <c r="D108" s="44">
        <f>SUM(B108*C108)</f>
        <v>140208.75</v>
      </c>
      <c r="E108" s="96" t="s">
        <v>245</v>
      </c>
      <c r="F108" s="46">
        <v>10</v>
      </c>
      <c r="G108" s="46">
        <v>1600</v>
      </c>
      <c r="H108" s="47">
        <f>SUM(G108*F108)</f>
        <v>16000</v>
      </c>
    </row>
    <row r="109" spans="1:10" ht="12.75" x14ac:dyDescent="0.2">
      <c r="A109" s="35" t="s">
        <v>149</v>
      </c>
      <c r="B109" s="84">
        <v>85.25</v>
      </c>
      <c r="C109" s="85">
        <v>1781</v>
      </c>
      <c r="D109" s="44">
        <f>SUM(B109*C109)</f>
        <v>151830.25</v>
      </c>
      <c r="E109" s="96" t="s">
        <v>150</v>
      </c>
      <c r="F109" s="46">
        <v>55</v>
      </c>
      <c r="G109" s="46">
        <v>1700</v>
      </c>
      <c r="H109" s="47">
        <f>SUM(G109*F109)</f>
        <v>93500</v>
      </c>
    </row>
    <row r="110" spans="1:10" ht="12.75" x14ac:dyDescent="0.2">
      <c r="A110" s="42" t="s">
        <v>11</v>
      </c>
      <c r="B110" s="44">
        <f>SUM(B106:B109)</f>
        <v>297</v>
      </c>
      <c r="C110" s="44">
        <f>SUM(C106:C109)</f>
        <v>5607</v>
      </c>
      <c r="D110" s="44">
        <f>SUM(D106:D109)</f>
        <v>455730</v>
      </c>
      <c r="E110" s="96" t="s">
        <v>151</v>
      </c>
      <c r="F110" s="46">
        <v>62</v>
      </c>
      <c r="G110" s="46">
        <v>2400</v>
      </c>
      <c r="H110" s="47">
        <f>SUM(G110*F110)</f>
        <v>148800</v>
      </c>
    </row>
    <row r="111" spans="1:10" ht="12.75" x14ac:dyDescent="0.2">
      <c r="A111" s="42"/>
      <c r="B111" s="43"/>
      <c r="C111" s="43"/>
      <c r="D111" s="44"/>
      <c r="E111" s="76" t="s">
        <v>11</v>
      </c>
      <c r="F111" s="47">
        <f>SUM(F108:F110)</f>
        <v>127</v>
      </c>
      <c r="G111" s="47">
        <f>SUM(G108:G110)</f>
        <v>5700</v>
      </c>
      <c r="H111" s="47">
        <f>SUM(H108:H110)</f>
        <v>258300</v>
      </c>
    </row>
    <row r="112" spans="1:10" ht="12.75" x14ac:dyDescent="0.2">
      <c r="A112" s="42" t="s">
        <v>14</v>
      </c>
      <c r="B112" s="87"/>
      <c r="C112" s="56">
        <f>D110/B110</f>
        <v>1534.4444444444443</v>
      </c>
      <c r="D112" s="44"/>
      <c r="E112" s="76" t="s">
        <v>14</v>
      </c>
      <c r="F112" s="94"/>
      <c r="G112" s="113">
        <f>H111/F111</f>
        <v>2033.8582677165355</v>
      </c>
      <c r="H112" s="47"/>
    </row>
    <row r="113" spans="1:8" ht="13.5" thickBot="1" x14ac:dyDescent="0.25">
      <c r="A113" s="57"/>
      <c r="B113" s="58"/>
      <c r="C113" s="59"/>
      <c r="D113" s="60"/>
      <c r="E113" s="97"/>
      <c r="F113" s="69"/>
      <c r="G113" s="51"/>
      <c r="H113" s="52"/>
    </row>
    <row r="114" spans="1:8" ht="13.5" thickBot="1" x14ac:dyDescent="0.25">
      <c r="A114" s="38" t="s">
        <v>152</v>
      </c>
      <c r="B114" s="75"/>
      <c r="C114" s="61"/>
      <c r="D114" s="62"/>
      <c r="E114" s="98"/>
      <c r="F114" s="99"/>
      <c r="G114" s="99"/>
      <c r="H114" s="99"/>
    </row>
    <row r="115" spans="1:8" ht="13.5" thickBot="1" x14ac:dyDescent="0.25">
      <c r="A115" s="35" t="s">
        <v>153</v>
      </c>
      <c r="B115" s="61">
        <v>60</v>
      </c>
      <c r="C115" s="61">
        <v>1280</v>
      </c>
      <c r="D115" s="44">
        <f t="shared" ref="D115:D154" si="7">SUM(B115*C115)</f>
        <v>76800</v>
      </c>
      <c r="E115" s="42" t="s">
        <v>154</v>
      </c>
      <c r="F115" s="43">
        <v>180</v>
      </c>
      <c r="G115" s="116">
        <v>1605</v>
      </c>
      <c r="H115" s="44">
        <f>SUM(F115*G115)</f>
        <v>288900</v>
      </c>
    </row>
    <row r="116" spans="1:8" ht="13.5" thickBot="1" x14ac:dyDescent="0.25">
      <c r="A116" s="35" t="s">
        <v>155</v>
      </c>
      <c r="B116" s="61">
        <v>65</v>
      </c>
      <c r="C116" s="61">
        <v>1650</v>
      </c>
      <c r="D116" s="44">
        <f t="shared" si="7"/>
        <v>107250</v>
      </c>
      <c r="E116" s="76"/>
      <c r="F116" s="46"/>
      <c r="G116" s="46"/>
      <c r="H116" s="46"/>
    </row>
    <row r="117" spans="1:8" ht="13.5" thickBot="1" x14ac:dyDescent="0.25">
      <c r="A117" s="35" t="s">
        <v>156</v>
      </c>
      <c r="B117" s="61">
        <v>105</v>
      </c>
      <c r="C117" s="61">
        <v>1625</v>
      </c>
      <c r="D117" s="44">
        <f t="shared" si="7"/>
        <v>170625</v>
      </c>
      <c r="E117" s="76"/>
      <c r="F117" s="46"/>
      <c r="G117" s="46"/>
      <c r="H117" s="46"/>
    </row>
    <row r="118" spans="1:8" ht="13.5" thickBot="1" x14ac:dyDescent="0.25">
      <c r="A118" s="63"/>
      <c r="B118" s="61"/>
      <c r="C118" s="61"/>
      <c r="D118" s="44">
        <f t="shared" si="7"/>
        <v>0</v>
      </c>
      <c r="E118" s="76" t="s">
        <v>234</v>
      </c>
      <c r="F118" s="46">
        <v>12200</v>
      </c>
      <c r="G118" s="112">
        <v>142</v>
      </c>
      <c r="H118" s="46">
        <v>1748000</v>
      </c>
    </row>
    <row r="119" spans="1:8" ht="13.5" thickBot="1" x14ac:dyDescent="0.25">
      <c r="A119" s="63"/>
      <c r="B119" s="61"/>
      <c r="C119" s="61"/>
      <c r="D119" s="44">
        <f t="shared" si="7"/>
        <v>0</v>
      </c>
      <c r="E119" s="76"/>
      <c r="F119" s="46"/>
      <c r="G119" s="46"/>
      <c r="H119" s="46"/>
    </row>
    <row r="120" spans="1:8" ht="13.5" thickBot="1" x14ac:dyDescent="0.25">
      <c r="A120" s="35" t="s">
        <v>157</v>
      </c>
      <c r="B120" s="61">
        <v>35</v>
      </c>
      <c r="C120" s="61">
        <v>3960</v>
      </c>
      <c r="D120" s="44">
        <f t="shared" si="7"/>
        <v>138600</v>
      </c>
      <c r="E120" s="100"/>
      <c r="F120" s="46"/>
      <c r="G120" s="46"/>
      <c r="H120" s="46"/>
    </row>
    <row r="121" spans="1:8" ht="13.5" thickBot="1" x14ac:dyDescent="0.25">
      <c r="A121" s="35" t="s">
        <v>158</v>
      </c>
      <c r="B121" s="61">
        <v>0</v>
      </c>
      <c r="C121" s="61"/>
      <c r="D121" s="44">
        <f t="shared" si="7"/>
        <v>0</v>
      </c>
      <c r="E121" s="100"/>
      <c r="F121" s="46"/>
      <c r="G121" s="46"/>
      <c r="H121" s="46"/>
    </row>
    <row r="122" spans="1:8" ht="13.5" thickBot="1" x14ac:dyDescent="0.25">
      <c r="A122" s="35" t="s">
        <v>159</v>
      </c>
      <c r="B122" s="61"/>
      <c r="C122" s="61"/>
      <c r="D122" s="44">
        <f t="shared" si="7"/>
        <v>0</v>
      </c>
      <c r="E122" s="100"/>
      <c r="F122" s="46"/>
      <c r="G122" s="46"/>
      <c r="H122" s="46"/>
    </row>
    <row r="123" spans="1:8" ht="13.5" thickBot="1" x14ac:dyDescent="0.25">
      <c r="A123" s="35" t="s">
        <v>160</v>
      </c>
      <c r="B123" s="61">
        <v>30</v>
      </c>
      <c r="C123" s="61">
        <v>3250</v>
      </c>
      <c r="D123" s="44">
        <f t="shared" si="7"/>
        <v>97500</v>
      </c>
      <c r="E123" s="100"/>
      <c r="F123" s="46"/>
      <c r="G123" s="46"/>
      <c r="H123" s="46"/>
    </row>
    <row r="124" spans="1:8" ht="13.5" thickBot="1" x14ac:dyDescent="0.25">
      <c r="A124" s="101" t="s">
        <v>242</v>
      </c>
      <c r="B124" s="61">
        <v>86</v>
      </c>
      <c r="C124" s="61">
        <v>3800</v>
      </c>
      <c r="D124" s="44">
        <f t="shared" si="7"/>
        <v>326800</v>
      </c>
      <c r="E124" s="100"/>
      <c r="F124" s="46"/>
      <c r="G124" s="46"/>
      <c r="H124" s="46"/>
    </row>
    <row r="125" spans="1:8" ht="13.5" thickBot="1" x14ac:dyDescent="0.25">
      <c r="A125" s="35" t="s">
        <v>161</v>
      </c>
      <c r="B125" s="61">
        <v>16</v>
      </c>
      <c r="C125" s="61">
        <v>0</v>
      </c>
      <c r="D125" s="44">
        <f t="shared" si="7"/>
        <v>0</v>
      </c>
      <c r="E125" s="100"/>
      <c r="F125" s="46"/>
      <c r="G125" s="46"/>
      <c r="H125" s="46"/>
    </row>
    <row r="126" spans="1:8" ht="13.5" thickBot="1" x14ac:dyDescent="0.25">
      <c r="A126" s="35" t="s">
        <v>162</v>
      </c>
      <c r="B126" s="61">
        <v>28</v>
      </c>
      <c r="C126" s="61">
        <v>3200</v>
      </c>
      <c r="D126" s="44">
        <f t="shared" si="7"/>
        <v>89600</v>
      </c>
      <c r="E126" s="100"/>
      <c r="F126" s="46"/>
      <c r="G126" s="46"/>
      <c r="H126" s="46"/>
    </row>
    <row r="127" spans="1:8" ht="13.5" thickBot="1" x14ac:dyDescent="0.25">
      <c r="A127" s="35" t="s">
        <v>163</v>
      </c>
      <c r="B127" s="61">
        <v>46</v>
      </c>
      <c r="C127" s="61">
        <v>550</v>
      </c>
      <c r="D127" s="44">
        <f t="shared" si="7"/>
        <v>25300</v>
      </c>
      <c r="E127" s="100"/>
      <c r="F127" s="46"/>
      <c r="G127" s="46"/>
      <c r="H127" s="46"/>
    </row>
    <row r="128" spans="1:8" ht="64.5" thickBot="1" x14ac:dyDescent="0.25">
      <c r="A128" s="101" t="s">
        <v>164</v>
      </c>
      <c r="B128" s="102">
        <v>19</v>
      </c>
      <c r="C128" s="61">
        <v>3000</v>
      </c>
      <c r="D128" s="44">
        <f t="shared" si="7"/>
        <v>57000</v>
      </c>
      <c r="E128" s="100"/>
      <c r="F128" s="46"/>
      <c r="G128" s="46"/>
      <c r="H128" s="46"/>
    </row>
    <row r="129" spans="1:8" ht="13.5" thickBot="1" x14ac:dyDescent="0.25">
      <c r="A129" s="35" t="s">
        <v>165</v>
      </c>
      <c r="B129" s="102">
        <v>102</v>
      </c>
      <c r="C129" s="61">
        <v>1900</v>
      </c>
      <c r="D129" s="44">
        <f t="shared" si="7"/>
        <v>193800</v>
      </c>
      <c r="E129" s="100"/>
      <c r="F129" s="46"/>
      <c r="G129" s="46"/>
      <c r="H129" s="46"/>
    </row>
    <row r="130" spans="1:8" ht="13.5" thickBot="1" x14ac:dyDescent="0.25">
      <c r="A130" s="35"/>
      <c r="B130" s="102"/>
      <c r="C130" s="61"/>
      <c r="D130" s="44">
        <f t="shared" si="7"/>
        <v>0</v>
      </c>
      <c r="E130" s="100"/>
      <c r="F130" s="46"/>
      <c r="G130" s="46"/>
      <c r="H130" s="46"/>
    </row>
    <row r="131" spans="1:8" ht="13.5" thickBot="1" x14ac:dyDescent="0.25">
      <c r="A131" s="35" t="s">
        <v>166</v>
      </c>
      <c r="B131" s="102">
        <v>1000</v>
      </c>
      <c r="C131" s="61">
        <v>70</v>
      </c>
      <c r="D131" s="44">
        <f t="shared" si="7"/>
        <v>70000</v>
      </c>
      <c r="E131" s="100"/>
      <c r="F131" s="46"/>
      <c r="G131" s="46"/>
      <c r="H131" s="46"/>
    </row>
    <row r="132" spans="1:8" ht="13.5" thickBot="1" x14ac:dyDescent="0.25">
      <c r="A132" s="35" t="s">
        <v>167</v>
      </c>
      <c r="B132" s="102">
        <v>150</v>
      </c>
      <c r="C132" s="61">
        <v>1380</v>
      </c>
      <c r="D132" s="44">
        <f t="shared" si="7"/>
        <v>207000</v>
      </c>
      <c r="E132" s="100"/>
      <c r="F132" s="46"/>
      <c r="G132" s="46"/>
      <c r="H132" s="46"/>
    </row>
    <row r="133" spans="1:8" ht="13.5" thickBot="1" x14ac:dyDescent="0.25">
      <c r="A133" s="35" t="s">
        <v>168</v>
      </c>
      <c r="B133" s="102">
        <v>155</v>
      </c>
      <c r="C133" s="61">
        <v>530</v>
      </c>
      <c r="D133" s="44">
        <f t="shared" si="7"/>
        <v>82150</v>
      </c>
      <c r="E133" s="100"/>
      <c r="F133" s="46"/>
      <c r="G133" s="46"/>
      <c r="H133" s="46"/>
    </row>
    <row r="134" spans="1:8" ht="13.5" thickBot="1" x14ac:dyDescent="0.25">
      <c r="A134" s="35" t="s">
        <v>169</v>
      </c>
      <c r="B134" s="102">
        <v>4</v>
      </c>
      <c r="C134" s="61">
        <v>5500</v>
      </c>
      <c r="D134" s="44">
        <f t="shared" si="7"/>
        <v>22000</v>
      </c>
      <c r="E134" s="100"/>
      <c r="F134" s="46"/>
      <c r="G134" s="46"/>
      <c r="H134" s="46"/>
    </row>
    <row r="135" spans="1:8" ht="13.5" thickBot="1" x14ac:dyDescent="0.25">
      <c r="A135" s="35" t="s">
        <v>170</v>
      </c>
      <c r="B135" s="102">
        <v>120</v>
      </c>
      <c r="C135" s="61">
        <v>190</v>
      </c>
      <c r="D135" s="44">
        <f t="shared" si="7"/>
        <v>22800</v>
      </c>
      <c r="E135" s="100"/>
      <c r="F135" s="46"/>
      <c r="G135" s="46"/>
      <c r="H135" s="46"/>
    </row>
    <row r="136" spans="1:8" ht="13.5" thickBot="1" x14ac:dyDescent="0.25">
      <c r="A136" s="35" t="s">
        <v>171</v>
      </c>
      <c r="B136" s="102">
        <v>7</v>
      </c>
      <c r="C136" s="61">
        <v>1050</v>
      </c>
      <c r="D136" s="44">
        <f t="shared" si="7"/>
        <v>7350</v>
      </c>
      <c r="E136" s="100"/>
      <c r="F136" s="46"/>
      <c r="G136" s="46"/>
      <c r="H136" s="46"/>
    </row>
    <row r="137" spans="1:8" ht="13.5" thickBot="1" x14ac:dyDescent="0.25">
      <c r="A137" s="35" t="s">
        <v>172</v>
      </c>
      <c r="B137" s="102">
        <v>1</v>
      </c>
      <c r="C137" s="61">
        <v>2750</v>
      </c>
      <c r="D137" s="44">
        <f t="shared" si="7"/>
        <v>2750</v>
      </c>
      <c r="E137" s="100"/>
      <c r="F137" s="46"/>
      <c r="G137" s="46"/>
      <c r="H137" s="46"/>
    </row>
    <row r="138" spans="1:8" ht="13.5" thickBot="1" x14ac:dyDescent="0.25">
      <c r="A138" s="35" t="s">
        <v>173</v>
      </c>
      <c r="B138" s="102">
        <v>0.6</v>
      </c>
      <c r="C138" s="61">
        <v>3250</v>
      </c>
      <c r="D138" s="44">
        <f t="shared" si="7"/>
        <v>1950</v>
      </c>
      <c r="E138" s="100"/>
      <c r="F138" s="46"/>
      <c r="G138" s="46"/>
      <c r="H138" s="46"/>
    </row>
    <row r="139" spans="1:8" ht="13.5" thickBot="1" x14ac:dyDescent="0.25">
      <c r="A139" s="35" t="s">
        <v>174</v>
      </c>
      <c r="B139" s="102">
        <v>1</v>
      </c>
      <c r="C139" s="61">
        <v>7500</v>
      </c>
      <c r="D139" s="44">
        <f t="shared" si="7"/>
        <v>7500</v>
      </c>
      <c r="E139" s="100"/>
      <c r="F139" s="46"/>
      <c r="G139" s="46"/>
      <c r="H139" s="46"/>
    </row>
    <row r="140" spans="1:8" ht="13.5" thickBot="1" x14ac:dyDescent="0.25">
      <c r="A140" s="35" t="s">
        <v>175</v>
      </c>
      <c r="B140" s="102">
        <v>16</v>
      </c>
      <c r="C140" s="61">
        <v>4500</v>
      </c>
      <c r="D140" s="44">
        <f t="shared" si="7"/>
        <v>72000</v>
      </c>
      <c r="E140" s="100"/>
      <c r="F140" s="46"/>
      <c r="G140" s="46"/>
      <c r="H140" s="46"/>
    </row>
    <row r="141" spans="1:8" ht="13.5" thickBot="1" x14ac:dyDescent="0.25">
      <c r="A141" s="35" t="s">
        <v>176</v>
      </c>
      <c r="B141" s="102">
        <v>2</v>
      </c>
      <c r="C141" s="61">
        <v>6000</v>
      </c>
      <c r="D141" s="44">
        <f t="shared" si="7"/>
        <v>12000</v>
      </c>
      <c r="E141" s="100"/>
      <c r="F141" s="46"/>
      <c r="G141" s="46"/>
      <c r="H141" s="46"/>
    </row>
    <row r="142" spans="1:8" ht="13.5" thickBot="1" x14ac:dyDescent="0.25">
      <c r="A142" s="35" t="s">
        <v>177</v>
      </c>
      <c r="B142" s="102">
        <v>0.2</v>
      </c>
      <c r="C142" s="61">
        <v>5000</v>
      </c>
      <c r="D142" s="44">
        <f t="shared" si="7"/>
        <v>1000</v>
      </c>
      <c r="E142" s="100"/>
      <c r="F142" s="46"/>
      <c r="G142" s="46"/>
      <c r="H142" s="46"/>
    </row>
    <row r="143" spans="1:8" ht="13.5" thickBot="1" x14ac:dyDescent="0.25">
      <c r="A143" s="35" t="s">
        <v>178</v>
      </c>
      <c r="B143" s="102">
        <v>0.4</v>
      </c>
      <c r="C143" s="61">
        <v>5000</v>
      </c>
      <c r="D143" s="44">
        <f t="shared" si="7"/>
        <v>2000</v>
      </c>
      <c r="E143" s="100"/>
      <c r="F143" s="46"/>
      <c r="G143" s="46"/>
      <c r="H143" s="46"/>
    </row>
    <row r="144" spans="1:8" ht="13.5" thickBot="1" x14ac:dyDescent="0.25">
      <c r="A144" s="35" t="s">
        <v>179</v>
      </c>
      <c r="B144" s="102">
        <v>1</v>
      </c>
      <c r="C144" s="61">
        <v>5000</v>
      </c>
      <c r="D144" s="44">
        <f t="shared" si="7"/>
        <v>5000</v>
      </c>
      <c r="E144" s="100"/>
      <c r="F144" s="46"/>
      <c r="G144" s="46"/>
      <c r="H144" s="46"/>
    </row>
    <row r="145" spans="1:10" ht="13.5" thickBot="1" x14ac:dyDescent="0.25">
      <c r="A145" s="35" t="s">
        <v>180</v>
      </c>
      <c r="B145" s="102">
        <v>36</v>
      </c>
      <c r="C145" s="61">
        <v>160</v>
      </c>
      <c r="D145" s="44">
        <f t="shared" si="7"/>
        <v>5760</v>
      </c>
      <c r="E145" s="100"/>
      <c r="F145" s="46"/>
      <c r="G145" s="46"/>
      <c r="H145" s="46"/>
    </row>
    <row r="146" spans="1:10" ht="13.5" thickBot="1" x14ac:dyDescent="0.25">
      <c r="A146" s="35" t="s">
        <v>181</v>
      </c>
      <c r="B146" s="102">
        <v>1</v>
      </c>
      <c r="C146" s="61">
        <v>3000</v>
      </c>
      <c r="D146" s="44">
        <f t="shared" si="7"/>
        <v>3000</v>
      </c>
      <c r="E146" s="100"/>
      <c r="F146" s="46"/>
      <c r="G146" s="46"/>
      <c r="H146" s="46"/>
    </row>
    <row r="147" spans="1:10" ht="13.5" thickBot="1" x14ac:dyDescent="0.25">
      <c r="A147" s="35" t="s">
        <v>182</v>
      </c>
      <c r="B147" s="102">
        <v>0.6</v>
      </c>
      <c r="C147" s="61">
        <v>5750</v>
      </c>
      <c r="D147" s="44">
        <f t="shared" si="7"/>
        <v>3450</v>
      </c>
      <c r="E147" s="100"/>
      <c r="F147" s="46"/>
      <c r="G147" s="46"/>
      <c r="H147" s="46"/>
    </row>
    <row r="148" spans="1:10" ht="13.5" thickBot="1" x14ac:dyDescent="0.25">
      <c r="A148" s="35" t="s">
        <v>183</v>
      </c>
      <c r="B148" s="102">
        <v>0.5</v>
      </c>
      <c r="C148" s="61">
        <v>4800</v>
      </c>
      <c r="D148" s="44">
        <f t="shared" si="7"/>
        <v>2400</v>
      </c>
      <c r="E148" s="100"/>
      <c r="F148" s="46"/>
      <c r="G148" s="46"/>
      <c r="H148" s="46"/>
      <c r="J148" s="124">
        <f>SUM(J106:J145)</f>
        <v>0</v>
      </c>
    </row>
    <row r="149" spans="1:10" ht="13.5" thickBot="1" x14ac:dyDescent="0.25">
      <c r="A149" s="35" t="s">
        <v>184</v>
      </c>
      <c r="B149" s="102">
        <v>0.5</v>
      </c>
      <c r="C149" s="61">
        <v>1500</v>
      </c>
      <c r="D149" s="44">
        <f t="shared" si="7"/>
        <v>750</v>
      </c>
      <c r="E149" s="100"/>
      <c r="F149" s="46"/>
      <c r="G149" s="46"/>
      <c r="H149" s="46"/>
    </row>
    <row r="150" spans="1:10" ht="13.5" thickBot="1" x14ac:dyDescent="0.25">
      <c r="A150" s="35" t="s">
        <v>185</v>
      </c>
      <c r="B150" s="102">
        <v>56</v>
      </c>
      <c r="C150" s="61">
        <v>750</v>
      </c>
      <c r="D150" s="44">
        <f t="shared" si="7"/>
        <v>42000</v>
      </c>
      <c r="E150" s="100"/>
      <c r="F150" s="46"/>
      <c r="G150" s="46"/>
      <c r="H150" s="46"/>
    </row>
    <row r="151" spans="1:10" ht="13.5" thickBot="1" x14ac:dyDescent="0.25">
      <c r="A151" s="35" t="s">
        <v>186</v>
      </c>
      <c r="B151" s="102">
        <v>10</v>
      </c>
      <c r="C151" s="61">
        <v>1100</v>
      </c>
      <c r="D151" s="44">
        <f t="shared" si="7"/>
        <v>11000</v>
      </c>
      <c r="E151" s="100"/>
      <c r="F151" s="46"/>
      <c r="G151" s="46"/>
      <c r="H151" s="46"/>
    </row>
    <row r="152" spans="1:10" ht="13.5" thickBot="1" x14ac:dyDescent="0.25">
      <c r="A152" s="35" t="s">
        <v>187</v>
      </c>
      <c r="B152" s="102">
        <v>230</v>
      </c>
      <c r="C152" s="61">
        <v>380</v>
      </c>
      <c r="D152" s="44">
        <f t="shared" si="7"/>
        <v>87400</v>
      </c>
      <c r="E152" s="100"/>
      <c r="F152" s="46"/>
      <c r="G152" s="46"/>
      <c r="H152" s="46"/>
    </row>
    <row r="153" spans="1:10" ht="13.5" thickBot="1" x14ac:dyDescent="0.25">
      <c r="A153" s="35" t="s">
        <v>188</v>
      </c>
      <c r="B153" s="102">
        <v>100</v>
      </c>
      <c r="C153" s="61">
        <v>640</v>
      </c>
      <c r="D153" s="44">
        <f t="shared" si="7"/>
        <v>64000</v>
      </c>
      <c r="E153" s="100"/>
      <c r="F153" s="46"/>
      <c r="G153" s="46"/>
      <c r="H153" s="46"/>
    </row>
    <row r="154" spans="1:10" ht="12.75" x14ac:dyDescent="0.2">
      <c r="A154" s="35" t="s">
        <v>189</v>
      </c>
      <c r="B154" s="102">
        <v>210</v>
      </c>
      <c r="C154" s="61">
        <v>960</v>
      </c>
      <c r="D154" s="44">
        <f t="shared" si="7"/>
        <v>201600</v>
      </c>
      <c r="E154" s="100"/>
      <c r="F154" s="46"/>
      <c r="G154" s="46"/>
      <c r="H154" s="46"/>
    </row>
    <row r="155" spans="1:10" ht="12.75" x14ac:dyDescent="0.2">
      <c r="A155" s="42"/>
      <c r="B155" s="43"/>
      <c r="C155" s="43"/>
      <c r="D155" s="44"/>
      <c r="E155" s="100"/>
      <c r="F155" s="46"/>
      <c r="G155" s="46"/>
      <c r="H155" s="46"/>
    </row>
    <row r="156" spans="1:10" ht="12.75" x14ac:dyDescent="0.2">
      <c r="A156" s="42" t="s">
        <v>11</v>
      </c>
      <c r="B156" s="44">
        <f>SUM(B115:B154)</f>
        <v>2694.7999999999997</v>
      </c>
      <c r="C156" s="44">
        <f>SUM(C115:C154)</f>
        <v>90975</v>
      </c>
      <c r="D156" s="44">
        <f>SUM(D115:D154)</f>
        <v>2220135</v>
      </c>
      <c r="E156" s="100"/>
      <c r="F156" s="46"/>
      <c r="G156" s="46"/>
      <c r="H156" s="46"/>
    </row>
    <row r="157" spans="1:10" ht="12.75" x14ac:dyDescent="0.2">
      <c r="A157" s="42"/>
      <c r="B157" s="116">
        <f>C156/B156</f>
        <v>33.759462668843703</v>
      </c>
      <c r="C157" s="43"/>
      <c r="D157" s="44"/>
      <c r="E157" s="100"/>
      <c r="F157" s="46"/>
      <c r="G157" s="46"/>
      <c r="H157" s="46"/>
    </row>
    <row r="158" spans="1:10" ht="12.75" x14ac:dyDescent="0.2">
      <c r="A158" s="125"/>
      <c r="B158" s="103">
        <v>200014</v>
      </c>
      <c r="C158" s="104"/>
      <c r="D158" s="44"/>
      <c r="E158" s="100"/>
      <c r="F158" s="46"/>
      <c r="G158" s="46"/>
      <c r="H158" s="46"/>
    </row>
    <row r="159" spans="1:10" ht="12.75" x14ac:dyDescent="0.2">
      <c r="A159" s="42"/>
      <c r="B159" s="55"/>
      <c r="C159" s="43"/>
      <c r="D159" s="44"/>
      <c r="E159" s="96"/>
      <c r="F159" s="46"/>
      <c r="G159" s="46"/>
      <c r="H159" s="46"/>
    </row>
    <row r="160" spans="1:10" ht="12.75" x14ac:dyDescent="0.2">
      <c r="A160" s="42"/>
      <c r="B160" s="116">
        <f>D156/B158</f>
        <v>11.099898007139501</v>
      </c>
      <c r="C160" s="43"/>
      <c r="D160" s="44"/>
      <c r="E160" s="96"/>
      <c r="F160" s="46"/>
      <c r="G160" s="46"/>
      <c r="H160" s="46"/>
    </row>
    <row r="161" spans="1:8" ht="13.5" thickBot="1" x14ac:dyDescent="0.25">
      <c r="A161" s="57"/>
      <c r="B161" s="59"/>
      <c r="C161" s="59"/>
      <c r="D161" s="60"/>
      <c r="E161" s="96"/>
      <c r="F161" s="46"/>
      <c r="G161" s="46"/>
      <c r="H161" s="46"/>
    </row>
    <row r="162" spans="1:8" ht="12.75" x14ac:dyDescent="0.2">
      <c r="A162" s="105" t="s">
        <v>235</v>
      </c>
      <c r="B162" s="122"/>
      <c r="C162" s="123"/>
      <c r="D162" s="106"/>
      <c r="E162" s="46"/>
      <c r="F162" s="46"/>
      <c r="G162" s="46"/>
      <c r="H162" s="46"/>
    </row>
    <row r="163" spans="1:8" ht="12.75" x14ac:dyDescent="0.2">
      <c r="A163" s="65" t="s">
        <v>236</v>
      </c>
      <c r="B163" s="43">
        <v>47</v>
      </c>
      <c r="C163" s="43"/>
      <c r="D163" s="43"/>
      <c r="E163" s="46"/>
      <c r="F163" s="46"/>
      <c r="G163" s="46"/>
      <c r="H163" s="46"/>
    </row>
    <row r="164" spans="1:8" ht="12.75" x14ac:dyDescent="0.2">
      <c r="A164" s="65" t="s">
        <v>237</v>
      </c>
      <c r="B164" s="43">
        <v>392</v>
      </c>
      <c r="C164" s="43"/>
      <c r="D164" s="43"/>
      <c r="E164" s="46"/>
      <c r="F164" s="46"/>
      <c r="G164" s="46"/>
      <c r="H164" s="46"/>
    </row>
    <row r="165" spans="1:8" ht="12.75" x14ac:dyDescent="0.2">
      <c r="A165" s="65" t="s">
        <v>238</v>
      </c>
      <c r="B165" s="43">
        <v>185</v>
      </c>
      <c r="C165" s="43"/>
      <c r="D165" s="108"/>
      <c r="E165" s="109"/>
      <c r="F165" s="109"/>
      <c r="G165" s="109"/>
      <c r="H165" s="109"/>
    </row>
    <row r="166" spans="1:8" ht="12.75" x14ac:dyDescent="0.2">
      <c r="A166" s="65"/>
      <c r="B166" s="116">
        <f>(B163+B164+B165)/3</f>
        <v>208</v>
      </c>
      <c r="C166" s="43"/>
      <c r="D166" s="108"/>
      <c r="E166" s="110"/>
      <c r="F166" s="110"/>
      <c r="G166" s="110"/>
      <c r="H166" s="109"/>
    </row>
    <row r="167" spans="1:8" ht="12.75" x14ac:dyDescent="0.2">
      <c r="A167" s="107"/>
      <c r="B167" s="108"/>
      <c r="C167" s="108"/>
      <c r="D167" s="108"/>
      <c r="E167" s="109"/>
      <c r="F167" s="108" t="s">
        <v>190</v>
      </c>
      <c r="G167" s="109"/>
      <c r="H167" s="109"/>
    </row>
    <row r="168" spans="1:8" x14ac:dyDescent="0.2">
      <c r="A168" s="6"/>
      <c r="B168" s="7"/>
      <c r="C168" s="7"/>
      <c r="D168" s="7"/>
      <c r="E168" s="8"/>
      <c r="F168" s="8"/>
      <c r="G168" s="8"/>
      <c r="H168" s="8"/>
    </row>
    <row r="169" spans="1:8" x14ac:dyDescent="0.2">
      <c r="A169" s="6"/>
      <c r="B169" s="7"/>
      <c r="C169" s="7"/>
      <c r="D169" s="7"/>
      <c r="E169" s="8"/>
      <c r="F169" s="8"/>
      <c r="G169" s="8"/>
      <c r="H169" s="8"/>
    </row>
    <row r="170" spans="1:8" x14ac:dyDescent="0.2">
      <c r="A170" s="6"/>
      <c r="B170" s="7"/>
      <c r="C170" s="7"/>
      <c r="D170" s="7"/>
      <c r="E170" s="8"/>
      <c r="F170" s="8"/>
      <c r="G170" s="8"/>
      <c r="H170" s="8"/>
    </row>
    <row r="171" spans="1:8" x14ac:dyDescent="0.2">
      <c r="A171" s="6"/>
      <c r="B171" s="7"/>
      <c r="C171" s="7"/>
      <c r="D171" s="7"/>
      <c r="E171" s="8"/>
      <c r="F171" s="8"/>
      <c r="G171" s="8"/>
      <c r="H171" s="8"/>
    </row>
    <row r="172" spans="1:8" x14ac:dyDescent="0.2">
      <c r="A172" s="6"/>
      <c r="B172" s="7"/>
      <c r="C172" s="7"/>
      <c r="D172" s="7"/>
      <c r="E172" s="8"/>
      <c r="F172" s="8"/>
      <c r="G172" s="8"/>
      <c r="H172" s="8"/>
    </row>
    <row r="173" spans="1:8" x14ac:dyDescent="0.2">
      <c r="A173" s="6"/>
      <c r="B173" s="7" t="s">
        <v>191</v>
      </c>
      <c r="C173" s="7"/>
      <c r="D173" s="7"/>
      <c r="E173" s="8"/>
      <c r="F173" s="8"/>
      <c r="G173" s="8"/>
      <c r="H173" s="8"/>
    </row>
    <row r="174" spans="1:8" x14ac:dyDescent="0.2">
      <c r="A174" s="6"/>
      <c r="B174" s="7"/>
      <c r="C174" s="7"/>
      <c r="D174" s="7"/>
      <c r="E174" s="8"/>
      <c r="F174" s="8"/>
      <c r="G174" s="8"/>
      <c r="H174" s="8"/>
    </row>
    <row r="175" spans="1:8" x14ac:dyDescent="0.2">
      <c r="A175" s="6"/>
      <c r="B175" s="7"/>
      <c r="C175" s="7"/>
      <c r="D175" s="7"/>
      <c r="E175" s="8"/>
      <c r="F175" s="8"/>
      <c r="G175" s="8"/>
      <c r="H175" s="8"/>
    </row>
    <row r="176" spans="1:8" x14ac:dyDescent="0.2">
      <c r="A176" s="6"/>
      <c r="B176" s="7"/>
      <c r="C176" s="7"/>
      <c r="D176" s="7"/>
      <c r="E176" s="8"/>
      <c r="F176" s="8"/>
      <c r="G176" s="8"/>
      <c r="H176" s="8"/>
    </row>
    <row r="177" spans="1:8" x14ac:dyDescent="0.2">
      <c r="A177" s="6"/>
      <c r="B177" s="7"/>
      <c r="C177" s="7"/>
      <c r="D177" s="7"/>
      <c r="E177" s="8"/>
      <c r="F177" s="8"/>
      <c r="G177" s="8"/>
      <c r="H177" s="8"/>
    </row>
    <row r="178" spans="1:8" x14ac:dyDescent="0.2">
      <c r="A178" s="6"/>
      <c r="B178" s="7"/>
      <c r="C178" s="7"/>
      <c r="D178" s="7"/>
      <c r="E178" s="8"/>
      <c r="F178" s="8"/>
      <c r="G178" s="8"/>
      <c r="H178" s="8"/>
    </row>
    <row r="179" spans="1:8" x14ac:dyDescent="0.2">
      <c r="A179" s="6"/>
      <c r="B179" s="7"/>
      <c r="C179" s="7"/>
      <c r="D179" s="7"/>
      <c r="E179" s="8"/>
      <c r="F179" s="8"/>
      <c r="G179" s="8"/>
      <c r="H179" s="8"/>
    </row>
    <row r="180" spans="1:8" x14ac:dyDescent="0.2">
      <c r="A180" s="6"/>
      <c r="B180" s="7"/>
      <c r="C180" s="7"/>
      <c r="D180" s="7"/>
      <c r="E180" s="8"/>
      <c r="F180" s="8"/>
      <c r="G180" s="8"/>
      <c r="H180" s="8"/>
    </row>
    <row r="181" spans="1:8" x14ac:dyDescent="0.2">
      <c r="A181" s="6"/>
      <c r="B181" s="7"/>
      <c r="C181" s="7"/>
      <c r="D181" s="7"/>
      <c r="E181" s="8"/>
      <c r="F181" s="8"/>
      <c r="G181" s="8"/>
      <c r="H181" s="8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9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opLeftCell="A4" zoomScaleNormal="100" workbookViewId="0">
      <selection activeCell="C29" sqref="C29"/>
    </sheetView>
  </sheetViews>
  <sheetFormatPr defaultRowHeight="15" x14ac:dyDescent="0.25"/>
  <cols>
    <col min="1" max="1" width="25.42578125" customWidth="1"/>
    <col min="2" max="3" width="9.85546875" customWidth="1"/>
    <col min="4" max="4" width="11.85546875" customWidth="1"/>
    <col min="5" max="6" width="9.85546875" customWidth="1"/>
    <col min="7" max="7" width="11.140625" customWidth="1"/>
    <col min="8" max="9" width="9.85546875" customWidth="1"/>
    <col min="10" max="10" width="11.140625" customWidth="1"/>
    <col min="11" max="12" width="9.85546875" customWidth="1"/>
    <col min="13" max="13" width="10.85546875" customWidth="1"/>
  </cols>
  <sheetData>
    <row r="1" spans="1:13" x14ac:dyDescent="0.25">
      <c r="A1" s="9"/>
      <c r="B1" s="127" t="s">
        <v>192</v>
      </c>
      <c r="C1" s="127"/>
      <c r="D1" s="127"/>
      <c r="E1" s="127"/>
      <c r="F1" s="127"/>
      <c r="G1" s="127"/>
      <c r="H1" s="127"/>
      <c r="I1" s="127"/>
      <c r="J1" s="127"/>
      <c r="K1" s="127"/>
      <c r="L1" s="9"/>
      <c r="M1" s="9"/>
    </row>
    <row r="2" spans="1:13" x14ac:dyDescent="0.25">
      <c r="A2" s="9" t="s">
        <v>193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9"/>
      <c r="M2" s="9"/>
    </row>
    <row r="3" spans="1:13" x14ac:dyDescent="0.25">
      <c r="A3" s="9" t="s">
        <v>194</v>
      </c>
      <c r="B3" s="128" t="s">
        <v>195</v>
      </c>
      <c r="C3" s="128"/>
      <c r="D3" s="128"/>
      <c r="E3" s="127" t="s">
        <v>196</v>
      </c>
      <c r="F3" s="127"/>
      <c r="G3" s="127"/>
      <c r="H3" s="127" t="s">
        <v>197</v>
      </c>
      <c r="I3" s="127"/>
      <c r="J3" s="127"/>
      <c r="K3" s="127" t="s">
        <v>198</v>
      </c>
      <c r="L3" s="127"/>
      <c r="M3" s="127"/>
    </row>
    <row r="4" spans="1:13" x14ac:dyDescent="0.25">
      <c r="A4" s="9"/>
      <c r="B4" s="9" t="s">
        <v>199</v>
      </c>
      <c r="C4" s="9" t="s">
        <v>200</v>
      </c>
      <c r="D4" s="9" t="s">
        <v>230</v>
      </c>
      <c r="E4" s="9" t="s">
        <v>199</v>
      </c>
      <c r="F4" s="9" t="s">
        <v>200</v>
      </c>
      <c r="G4" s="9" t="s">
        <v>230</v>
      </c>
      <c r="H4" s="9" t="s">
        <v>199</v>
      </c>
      <c r="I4" s="9" t="s">
        <v>200</v>
      </c>
      <c r="J4" s="9" t="s">
        <v>231</v>
      </c>
      <c r="K4" s="9" t="s">
        <v>199</v>
      </c>
      <c r="L4" s="9" t="s">
        <v>200</v>
      </c>
      <c r="M4" s="9" t="s">
        <v>232</v>
      </c>
    </row>
    <row r="5" spans="1:13" x14ac:dyDescent="0.25">
      <c r="A5" s="9" t="s">
        <v>201</v>
      </c>
      <c r="B5" s="9">
        <v>48</v>
      </c>
      <c r="C5" s="9">
        <v>982</v>
      </c>
      <c r="D5" s="9">
        <f>C5*B5</f>
        <v>47136</v>
      </c>
      <c r="E5" s="9">
        <v>57</v>
      </c>
      <c r="F5" s="9">
        <v>982</v>
      </c>
      <c r="G5" s="9">
        <f>E5*F5</f>
        <v>55974</v>
      </c>
      <c r="H5" s="9">
        <v>67</v>
      </c>
      <c r="I5" s="9">
        <v>982</v>
      </c>
      <c r="J5" s="9">
        <f>I5*H5</f>
        <v>65794</v>
      </c>
      <c r="K5" s="9">
        <v>100</v>
      </c>
      <c r="L5" s="9">
        <v>982</v>
      </c>
      <c r="M5" s="9">
        <f>L5*K5</f>
        <v>98200</v>
      </c>
    </row>
    <row r="6" spans="1:13" x14ac:dyDescent="0.25">
      <c r="A6" s="9" t="s">
        <v>202</v>
      </c>
      <c r="B6" s="9">
        <v>40</v>
      </c>
      <c r="C6" s="9">
        <v>974</v>
      </c>
      <c r="D6" s="9">
        <f t="shared" ref="D6:D21" si="0">C6*B6</f>
        <v>38960</v>
      </c>
      <c r="E6" s="9">
        <v>40</v>
      </c>
      <c r="F6" s="9">
        <v>974</v>
      </c>
      <c r="G6" s="9">
        <f t="shared" ref="G6:G21" si="1">E6*F6</f>
        <v>38960</v>
      </c>
      <c r="H6" s="9">
        <v>50</v>
      </c>
      <c r="I6" s="9">
        <v>974</v>
      </c>
      <c r="J6" s="9">
        <f t="shared" ref="J6:J21" si="2">I6*H6</f>
        <v>48700</v>
      </c>
      <c r="K6" s="9">
        <v>35</v>
      </c>
      <c r="L6" s="9">
        <v>974</v>
      </c>
      <c r="M6" s="9">
        <f t="shared" ref="M6:M21" si="3">L6*K6</f>
        <v>34090</v>
      </c>
    </row>
    <row r="7" spans="1:13" x14ac:dyDescent="0.25">
      <c r="A7" s="9" t="s">
        <v>203</v>
      </c>
      <c r="B7" s="9">
        <v>35</v>
      </c>
      <c r="C7" s="9">
        <v>518</v>
      </c>
      <c r="D7" s="9">
        <f t="shared" si="0"/>
        <v>18130</v>
      </c>
      <c r="E7" s="9">
        <v>40</v>
      </c>
      <c r="F7" s="9">
        <v>518</v>
      </c>
      <c r="G7" s="9">
        <f t="shared" si="1"/>
        <v>20720</v>
      </c>
      <c r="H7" s="9">
        <v>50</v>
      </c>
      <c r="I7" s="9">
        <v>518</v>
      </c>
      <c r="J7" s="9">
        <f t="shared" si="2"/>
        <v>25900</v>
      </c>
      <c r="K7" s="9">
        <v>50</v>
      </c>
      <c r="L7" s="9">
        <v>518</v>
      </c>
      <c r="M7" s="9">
        <f t="shared" si="3"/>
        <v>25900</v>
      </c>
    </row>
    <row r="8" spans="1:13" x14ac:dyDescent="0.25">
      <c r="A8" s="9" t="s">
        <v>204</v>
      </c>
      <c r="B8" s="9">
        <v>210</v>
      </c>
      <c r="C8" s="9">
        <v>142</v>
      </c>
      <c r="D8" s="9">
        <f t="shared" si="0"/>
        <v>29820</v>
      </c>
      <c r="E8" s="9">
        <v>200</v>
      </c>
      <c r="F8" s="9">
        <v>142</v>
      </c>
      <c r="G8" s="9">
        <f t="shared" si="1"/>
        <v>28400</v>
      </c>
      <c r="H8" s="9">
        <v>240</v>
      </c>
      <c r="I8" s="9">
        <v>142</v>
      </c>
      <c r="J8" s="9">
        <f t="shared" si="2"/>
        <v>34080</v>
      </c>
      <c r="K8" s="9">
        <v>60</v>
      </c>
      <c r="L8" s="9">
        <v>142</v>
      </c>
      <c r="M8" s="9">
        <f t="shared" si="3"/>
        <v>8520</v>
      </c>
    </row>
    <row r="9" spans="1:13" x14ac:dyDescent="0.25">
      <c r="A9" s="9" t="s">
        <v>205</v>
      </c>
      <c r="B9" s="9">
        <v>20</v>
      </c>
      <c r="C9" s="9">
        <v>1057</v>
      </c>
      <c r="D9" s="9">
        <f t="shared" si="0"/>
        <v>21140</v>
      </c>
      <c r="E9" s="9">
        <v>35</v>
      </c>
      <c r="F9" s="9">
        <v>1057</v>
      </c>
      <c r="G9" s="9">
        <f t="shared" si="1"/>
        <v>36995</v>
      </c>
      <c r="H9" s="9">
        <v>45</v>
      </c>
      <c r="I9" s="9">
        <v>1057</v>
      </c>
      <c r="J9" s="9">
        <f t="shared" si="2"/>
        <v>47565</v>
      </c>
      <c r="K9" s="9">
        <v>25</v>
      </c>
      <c r="L9" s="9">
        <v>1057</v>
      </c>
      <c r="M9" s="9">
        <f t="shared" si="3"/>
        <v>26425</v>
      </c>
    </row>
    <row r="10" spans="1:13" x14ac:dyDescent="0.25">
      <c r="A10" s="9" t="s">
        <v>40</v>
      </c>
      <c r="B10" s="9">
        <v>10</v>
      </c>
      <c r="C10" s="9">
        <v>616</v>
      </c>
      <c r="D10" s="9">
        <f t="shared" si="0"/>
        <v>6160</v>
      </c>
      <c r="E10" s="9">
        <v>25</v>
      </c>
      <c r="F10" s="9">
        <v>616</v>
      </c>
      <c r="G10" s="9">
        <f t="shared" si="1"/>
        <v>15400</v>
      </c>
      <c r="H10" s="9">
        <v>45</v>
      </c>
      <c r="I10" s="9">
        <v>616</v>
      </c>
      <c r="J10" s="9">
        <f t="shared" si="2"/>
        <v>27720</v>
      </c>
      <c r="K10" s="9">
        <v>30</v>
      </c>
      <c r="L10" s="9">
        <v>616</v>
      </c>
      <c r="M10" s="9">
        <f t="shared" si="3"/>
        <v>18480</v>
      </c>
    </row>
    <row r="11" spans="1:13" x14ac:dyDescent="0.25">
      <c r="A11" s="9" t="s">
        <v>206</v>
      </c>
      <c r="B11" s="9">
        <v>10</v>
      </c>
      <c r="C11" s="9">
        <v>987</v>
      </c>
      <c r="D11" s="9">
        <f t="shared" si="0"/>
        <v>9870</v>
      </c>
      <c r="E11" s="9">
        <v>10</v>
      </c>
      <c r="F11" s="9">
        <v>987</v>
      </c>
      <c r="G11" s="9">
        <f t="shared" si="1"/>
        <v>9870</v>
      </c>
      <c r="H11" s="9">
        <v>15</v>
      </c>
      <c r="I11" s="9">
        <v>987</v>
      </c>
      <c r="J11" s="9">
        <f t="shared" si="2"/>
        <v>14805</v>
      </c>
      <c r="K11" s="9">
        <v>0</v>
      </c>
      <c r="L11" s="9">
        <v>987</v>
      </c>
      <c r="M11" s="9">
        <f t="shared" si="3"/>
        <v>0</v>
      </c>
    </row>
    <row r="12" spans="1:13" x14ac:dyDescent="0.25">
      <c r="A12" s="9" t="s">
        <v>207</v>
      </c>
      <c r="B12" s="9">
        <v>0.2</v>
      </c>
      <c r="C12" s="9">
        <v>378</v>
      </c>
      <c r="D12" s="9">
        <f t="shared" si="0"/>
        <v>75.600000000000009</v>
      </c>
      <c r="E12" s="9">
        <v>0.4</v>
      </c>
      <c r="F12" s="9">
        <v>378</v>
      </c>
      <c r="G12" s="9">
        <f t="shared" si="1"/>
        <v>151.20000000000002</v>
      </c>
      <c r="H12" s="9">
        <v>0.5</v>
      </c>
      <c r="I12" s="9">
        <v>378</v>
      </c>
      <c r="J12" s="9">
        <f t="shared" si="2"/>
        <v>189</v>
      </c>
      <c r="K12" s="9">
        <v>0.7</v>
      </c>
      <c r="L12" s="9">
        <v>378</v>
      </c>
      <c r="M12" s="9">
        <f t="shared" si="3"/>
        <v>264.59999999999997</v>
      </c>
    </row>
    <row r="13" spans="1:13" x14ac:dyDescent="0.25">
      <c r="A13" s="9" t="s">
        <v>208</v>
      </c>
      <c r="B13" s="9">
        <v>2</v>
      </c>
      <c r="C13" s="9">
        <v>1605</v>
      </c>
      <c r="D13" s="9">
        <f t="shared" si="0"/>
        <v>3210</v>
      </c>
      <c r="E13" s="9">
        <v>2</v>
      </c>
      <c r="F13" s="9">
        <v>1605</v>
      </c>
      <c r="G13" s="9">
        <f t="shared" si="1"/>
        <v>3210</v>
      </c>
      <c r="H13" s="9">
        <v>3</v>
      </c>
      <c r="I13" s="9">
        <v>1605</v>
      </c>
      <c r="J13" s="9">
        <f t="shared" si="2"/>
        <v>4815</v>
      </c>
      <c r="K13" s="9">
        <v>3.5</v>
      </c>
      <c r="L13" s="9">
        <v>1605</v>
      </c>
      <c r="M13" s="9">
        <f t="shared" si="3"/>
        <v>5617.5</v>
      </c>
    </row>
    <row r="14" spans="1:13" x14ac:dyDescent="0.25">
      <c r="A14" s="9" t="s">
        <v>209</v>
      </c>
      <c r="B14" s="9">
        <v>10</v>
      </c>
      <c r="C14" s="9">
        <v>279</v>
      </c>
      <c r="D14" s="9">
        <f>C14*B14</f>
        <v>2790</v>
      </c>
      <c r="E14" s="9">
        <v>12</v>
      </c>
      <c r="F14" s="9">
        <v>279</v>
      </c>
      <c r="G14" s="9">
        <f t="shared" si="1"/>
        <v>3348</v>
      </c>
      <c r="H14" s="9">
        <v>15</v>
      </c>
      <c r="I14" s="9">
        <v>279</v>
      </c>
      <c r="J14" s="9">
        <f t="shared" si="2"/>
        <v>4185</v>
      </c>
      <c r="K14" s="9">
        <v>10</v>
      </c>
      <c r="L14" s="9">
        <v>279</v>
      </c>
      <c r="M14" s="9">
        <f t="shared" si="3"/>
        <v>2790</v>
      </c>
    </row>
    <row r="15" spans="1:13" x14ac:dyDescent="0.25">
      <c r="A15" s="9" t="s">
        <v>210</v>
      </c>
      <c r="B15" s="9">
        <v>18</v>
      </c>
      <c r="C15" s="9">
        <v>208</v>
      </c>
      <c r="D15" s="9">
        <f t="shared" si="0"/>
        <v>3744</v>
      </c>
      <c r="E15" s="9">
        <v>30</v>
      </c>
      <c r="F15" s="9">
        <v>208</v>
      </c>
      <c r="G15" s="9">
        <f t="shared" si="1"/>
        <v>6240</v>
      </c>
      <c r="H15" s="9">
        <v>38</v>
      </c>
      <c r="I15" s="9">
        <v>208</v>
      </c>
      <c r="J15" s="9">
        <f t="shared" si="2"/>
        <v>7904</v>
      </c>
      <c r="K15" s="9">
        <v>42</v>
      </c>
      <c r="L15" s="9">
        <v>208</v>
      </c>
      <c r="M15" s="9">
        <f t="shared" si="3"/>
        <v>8736</v>
      </c>
    </row>
    <row r="16" spans="1:13" x14ac:dyDescent="0.25">
      <c r="A16" s="9" t="s">
        <v>211</v>
      </c>
      <c r="B16" s="9">
        <v>120</v>
      </c>
      <c r="C16" s="9">
        <v>142</v>
      </c>
      <c r="D16" s="9">
        <f t="shared" si="0"/>
        <v>17040</v>
      </c>
      <c r="E16" s="9">
        <v>135</v>
      </c>
      <c r="F16" s="9">
        <v>142</v>
      </c>
      <c r="G16" s="9">
        <f t="shared" si="1"/>
        <v>19170</v>
      </c>
      <c r="H16" s="9">
        <v>180</v>
      </c>
      <c r="I16" s="9">
        <v>142</v>
      </c>
      <c r="J16" s="9">
        <f t="shared" si="2"/>
        <v>25560</v>
      </c>
      <c r="K16" s="9">
        <v>190</v>
      </c>
      <c r="L16" s="9">
        <v>142</v>
      </c>
      <c r="M16" s="9">
        <f t="shared" si="3"/>
        <v>26980</v>
      </c>
    </row>
    <row r="17" spans="1:13" x14ac:dyDescent="0.25">
      <c r="A17" s="9" t="s">
        <v>212</v>
      </c>
      <c r="B17" s="9">
        <v>130</v>
      </c>
      <c r="C17" s="9">
        <v>315</v>
      </c>
      <c r="D17" s="9">
        <f t="shared" si="0"/>
        <v>40950</v>
      </c>
      <c r="E17" s="9">
        <v>150</v>
      </c>
      <c r="F17" s="9">
        <v>315</v>
      </c>
      <c r="G17" s="9">
        <f t="shared" si="1"/>
        <v>47250</v>
      </c>
      <c r="H17" s="9">
        <v>170</v>
      </c>
      <c r="I17" s="9">
        <v>315</v>
      </c>
      <c r="J17" s="9">
        <f t="shared" si="2"/>
        <v>53550</v>
      </c>
      <c r="K17" s="9">
        <v>130</v>
      </c>
      <c r="L17" s="9">
        <v>315</v>
      </c>
      <c r="M17" s="9">
        <f t="shared" si="3"/>
        <v>40950</v>
      </c>
    </row>
    <row r="18" spans="1:13" x14ac:dyDescent="0.25">
      <c r="A18" s="9" t="s">
        <v>213</v>
      </c>
      <c r="B18" s="9">
        <v>100</v>
      </c>
      <c r="C18" s="9">
        <v>367</v>
      </c>
      <c r="D18" s="9">
        <f t="shared" si="0"/>
        <v>36700</v>
      </c>
      <c r="E18" s="9">
        <v>110</v>
      </c>
      <c r="F18" s="9">
        <v>367</v>
      </c>
      <c r="G18" s="9">
        <f t="shared" si="1"/>
        <v>40370</v>
      </c>
      <c r="H18" s="9">
        <v>140</v>
      </c>
      <c r="I18" s="9">
        <v>367</v>
      </c>
      <c r="J18" s="9">
        <f t="shared" si="2"/>
        <v>51380</v>
      </c>
      <c r="K18" s="9">
        <v>100</v>
      </c>
      <c r="L18" s="9">
        <v>367</v>
      </c>
      <c r="M18" s="9">
        <f t="shared" si="3"/>
        <v>36700</v>
      </c>
    </row>
    <row r="19" spans="1:13" x14ac:dyDescent="0.25">
      <c r="A19" s="9" t="s">
        <v>214</v>
      </c>
      <c r="B19" s="9">
        <v>0</v>
      </c>
      <c r="C19" s="9">
        <v>366</v>
      </c>
      <c r="D19" s="9">
        <f t="shared" si="0"/>
        <v>0</v>
      </c>
      <c r="E19" s="9">
        <v>30</v>
      </c>
      <c r="F19" s="9">
        <v>366</v>
      </c>
      <c r="G19" s="9">
        <f t="shared" si="1"/>
        <v>10980</v>
      </c>
      <c r="H19" s="9">
        <v>60</v>
      </c>
      <c r="I19" s="9">
        <v>366</v>
      </c>
      <c r="J19" s="9">
        <f t="shared" si="2"/>
        <v>21960</v>
      </c>
      <c r="K19" s="9">
        <v>65</v>
      </c>
      <c r="L19" s="9">
        <v>366</v>
      </c>
      <c r="M19" s="9">
        <f t="shared" si="3"/>
        <v>23790</v>
      </c>
    </row>
    <row r="20" spans="1:13" x14ac:dyDescent="0.25">
      <c r="A20" s="9" t="s">
        <v>215</v>
      </c>
      <c r="B20" s="9">
        <v>10</v>
      </c>
      <c r="C20" s="9">
        <v>2034</v>
      </c>
      <c r="D20" s="9">
        <f t="shared" si="0"/>
        <v>20340</v>
      </c>
      <c r="E20" s="9">
        <v>12</v>
      </c>
      <c r="F20" s="9">
        <v>2034</v>
      </c>
      <c r="G20" s="9">
        <f t="shared" si="1"/>
        <v>24408</v>
      </c>
      <c r="H20" s="9">
        <v>15</v>
      </c>
      <c r="I20" s="9">
        <v>2034</v>
      </c>
      <c r="J20" s="9">
        <f t="shared" si="2"/>
        <v>30510</v>
      </c>
      <c r="K20" s="9">
        <v>0</v>
      </c>
      <c r="L20" s="9">
        <v>2034</v>
      </c>
      <c r="M20" s="9">
        <f t="shared" si="3"/>
        <v>0</v>
      </c>
    </row>
    <row r="21" spans="1:13" x14ac:dyDescent="0.25">
      <c r="A21" s="9" t="s">
        <v>216</v>
      </c>
      <c r="B21" s="9">
        <v>175</v>
      </c>
      <c r="C21" s="9">
        <v>298</v>
      </c>
      <c r="D21" s="9">
        <f t="shared" si="0"/>
        <v>52150</v>
      </c>
      <c r="E21" s="9">
        <v>150</v>
      </c>
      <c r="F21" s="9">
        <v>298</v>
      </c>
      <c r="G21" s="9">
        <f t="shared" si="1"/>
        <v>44700</v>
      </c>
      <c r="H21" s="9">
        <v>150</v>
      </c>
      <c r="I21" s="9">
        <v>298</v>
      </c>
      <c r="J21" s="9">
        <f t="shared" si="2"/>
        <v>44700</v>
      </c>
      <c r="K21" s="9">
        <v>0</v>
      </c>
      <c r="L21" s="9">
        <v>298</v>
      </c>
      <c r="M21" s="9">
        <f t="shared" si="3"/>
        <v>0</v>
      </c>
    </row>
    <row r="22" spans="1:13" x14ac:dyDescent="0.25">
      <c r="A22" s="9" t="s">
        <v>228</v>
      </c>
      <c r="B22" s="9"/>
      <c r="C22" s="9"/>
      <c r="D22" s="9">
        <f>SUM(D5:D21)</f>
        <v>348215.6</v>
      </c>
      <c r="E22" s="9"/>
      <c r="F22" s="9"/>
      <c r="G22" s="9">
        <f>SUM(G5:G21)</f>
        <v>406146.2</v>
      </c>
      <c r="H22" s="9"/>
      <c r="I22" s="9"/>
      <c r="J22" s="9">
        <f>SUM(J5:J21)</f>
        <v>509317</v>
      </c>
      <c r="K22" s="9"/>
      <c r="L22" s="9"/>
      <c r="M22" s="9">
        <f>SUM(M5:M21)</f>
        <v>357443.1</v>
      </c>
    </row>
    <row r="23" spans="1:13" x14ac:dyDescent="0.25">
      <c r="A23" s="24" t="s">
        <v>229</v>
      </c>
      <c r="B23" s="9"/>
      <c r="C23" s="9"/>
      <c r="D23" s="9">
        <v>348</v>
      </c>
      <c r="E23" s="9"/>
      <c r="F23" s="9"/>
      <c r="G23" s="9">
        <v>406</v>
      </c>
      <c r="H23" s="9"/>
      <c r="I23" s="9"/>
      <c r="J23" s="9">
        <v>509</v>
      </c>
      <c r="K23" s="9"/>
      <c r="L23" s="9"/>
      <c r="M23" s="9">
        <v>357</v>
      </c>
    </row>
  </sheetData>
  <mergeCells count="5">
    <mergeCell ref="B1:K1"/>
    <mergeCell ref="B3:D3"/>
    <mergeCell ref="E3:G3"/>
    <mergeCell ref="H3:J3"/>
    <mergeCell ref="K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G4" sqref="G4"/>
    </sheetView>
  </sheetViews>
  <sheetFormatPr defaultRowHeight="15" x14ac:dyDescent="0.25"/>
  <cols>
    <col min="1" max="1" width="54" customWidth="1"/>
    <col min="2" max="2" width="15.28515625" style="23" customWidth="1"/>
    <col min="3" max="3" width="10.85546875" style="23" customWidth="1"/>
    <col min="4" max="4" width="11" style="23" customWidth="1"/>
    <col min="5" max="5" width="10" customWidth="1"/>
    <col min="6" max="8" width="9.85546875" customWidth="1"/>
    <col min="9" max="9" width="11.5703125" customWidth="1"/>
  </cols>
  <sheetData>
    <row r="1" spans="1:9" ht="21" x14ac:dyDescent="0.35">
      <c r="A1" s="129" t="s">
        <v>248</v>
      </c>
      <c r="B1" s="129"/>
      <c r="C1" s="129"/>
      <c r="D1" s="129"/>
      <c r="E1" s="129"/>
      <c r="F1" s="129"/>
      <c r="G1" s="129"/>
      <c r="H1" s="129"/>
    </row>
    <row r="2" spans="1:9" ht="60" x14ac:dyDescent="0.25">
      <c r="A2" s="10"/>
      <c r="B2" s="11" t="s">
        <v>247</v>
      </c>
      <c r="C2" s="11" t="s">
        <v>217</v>
      </c>
      <c r="D2" s="12" t="s">
        <v>218</v>
      </c>
      <c r="E2" s="12" t="s">
        <v>251</v>
      </c>
      <c r="F2" s="11" t="s">
        <v>239</v>
      </c>
      <c r="G2" s="11" t="s">
        <v>219</v>
      </c>
      <c r="H2" s="11" t="s">
        <v>220</v>
      </c>
      <c r="I2" s="12" t="s">
        <v>240</v>
      </c>
    </row>
    <row r="3" spans="1:9" ht="42.75" customHeight="1" x14ac:dyDescent="0.25">
      <c r="A3" s="10" t="s">
        <v>221</v>
      </c>
      <c r="B3" s="13">
        <v>348</v>
      </c>
      <c r="C3" s="14">
        <v>311</v>
      </c>
      <c r="D3" s="15">
        <v>348</v>
      </c>
      <c r="E3" s="10"/>
      <c r="F3" s="10"/>
      <c r="G3" s="10"/>
      <c r="H3" s="10"/>
      <c r="I3" s="26">
        <f>D3/C3*100-100</f>
        <v>11.897106109324753</v>
      </c>
    </row>
    <row r="4" spans="1:9" ht="42.75" customHeight="1" x14ac:dyDescent="0.25">
      <c r="A4" s="10" t="s">
        <v>222</v>
      </c>
      <c r="B4" s="13">
        <v>406</v>
      </c>
      <c r="C4" s="14">
        <v>362</v>
      </c>
      <c r="D4" s="15">
        <v>406</v>
      </c>
      <c r="E4" s="10"/>
      <c r="F4" s="10"/>
      <c r="G4" s="10"/>
      <c r="H4" s="10"/>
      <c r="I4" s="120">
        <f t="shared" ref="I4:I8" si="0">D4/C4*100-100</f>
        <v>12.154696132596683</v>
      </c>
    </row>
    <row r="5" spans="1:9" ht="42.75" customHeight="1" x14ac:dyDescent="0.25">
      <c r="A5" s="10" t="s">
        <v>223</v>
      </c>
      <c r="B5" s="16">
        <v>305</v>
      </c>
      <c r="C5" s="17">
        <v>274</v>
      </c>
      <c r="D5" s="15">
        <v>305</v>
      </c>
      <c r="E5" s="10"/>
      <c r="F5" s="10"/>
      <c r="G5" s="10"/>
      <c r="H5" s="10"/>
      <c r="I5" s="120">
        <f t="shared" si="0"/>
        <v>11.313868613138681</v>
      </c>
    </row>
    <row r="6" spans="1:9" ht="42.75" customHeight="1" x14ac:dyDescent="0.25">
      <c r="A6" s="10" t="s">
        <v>224</v>
      </c>
      <c r="B6" s="16">
        <v>509</v>
      </c>
      <c r="C6" s="17">
        <v>456</v>
      </c>
      <c r="D6" s="15">
        <v>509</v>
      </c>
      <c r="E6" s="10"/>
      <c r="F6" s="10"/>
      <c r="G6" s="10"/>
      <c r="H6" s="10"/>
      <c r="I6" s="120">
        <f t="shared" si="0"/>
        <v>11.622807017543863</v>
      </c>
    </row>
    <row r="7" spans="1:9" ht="42.75" customHeight="1" x14ac:dyDescent="0.25">
      <c r="A7" s="10" t="s">
        <v>225</v>
      </c>
      <c r="B7" s="18">
        <v>357</v>
      </c>
      <c r="C7" s="19">
        <v>318</v>
      </c>
      <c r="D7" s="20">
        <v>357</v>
      </c>
      <c r="E7" s="21"/>
      <c r="F7" s="21"/>
      <c r="G7" s="21"/>
      <c r="H7" s="21"/>
      <c r="I7" s="120">
        <f t="shared" si="0"/>
        <v>12.264150943396231</v>
      </c>
    </row>
    <row r="8" spans="1:9" ht="39.75" customHeight="1" x14ac:dyDescent="0.25">
      <c r="A8" s="10" t="s">
        <v>226</v>
      </c>
      <c r="B8" s="18">
        <v>357</v>
      </c>
      <c r="C8" s="19">
        <v>345</v>
      </c>
      <c r="D8" s="19">
        <v>357</v>
      </c>
      <c r="E8" s="21">
        <v>336</v>
      </c>
      <c r="F8" s="22">
        <v>693</v>
      </c>
      <c r="G8" s="119">
        <v>187</v>
      </c>
      <c r="H8" s="119">
        <v>880</v>
      </c>
      <c r="I8" s="120">
        <f t="shared" si="0"/>
        <v>3.4782608695652186</v>
      </c>
    </row>
    <row r="12" spans="1:9" x14ac:dyDescent="0.25">
      <c r="A12" t="s">
        <v>250</v>
      </c>
      <c r="C12" s="23" t="s">
        <v>227</v>
      </c>
    </row>
    <row r="13" spans="1:9" x14ac:dyDescent="0.25">
      <c r="C13" s="23" t="s">
        <v>233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2021</vt:lpstr>
      <vt:lpstr>2021 korcsoport</vt:lpstr>
      <vt:lpstr>2021 javaslat</vt:lpstr>
      <vt:lpstr>'2021'!Nyomtatási_terület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Zsuzsó</dc:creator>
  <cp:lastModifiedBy>Erika</cp:lastModifiedBy>
  <cp:lastPrinted>2020-11-18T13:14:46Z</cp:lastPrinted>
  <dcterms:created xsi:type="dcterms:W3CDTF">2018-06-14T09:00:34Z</dcterms:created>
  <dcterms:modified xsi:type="dcterms:W3CDTF">2020-11-24T11:17:01Z</dcterms:modified>
</cp:coreProperties>
</file>