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2021" sheetId="1" r:id="rId1"/>
  </sheets>
  <definedNames>
    <definedName name="_xlnm.Print_Area" localSheetId="0">'2021'!$A$1:$K$69</definedName>
  </definedNames>
  <calcPr fullCalcOnLoad="1"/>
</workbook>
</file>

<file path=xl/sharedStrings.xml><?xml version="1.0" encoding="utf-8"?>
<sst xmlns="http://schemas.openxmlformats.org/spreadsheetml/2006/main" count="137" uniqueCount="135">
  <si>
    <t>Főkönyvi szám</t>
  </si>
  <si>
    <t>Főkönyvi szám név</t>
  </si>
  <si>
    <t>094061</t>
  </si>
  <si>
    <t>Kiszámlázott általános forgalmi adó</t>
  </si>
  <si>
    <t>Kamatbevételek/AHK működési</t>
  </si>
  <si>
    <t>0981311</t>
  </si>
  <si>
    <t>Előző év költségvetési maradványának igénybevétele</t>
  </si>
  <si>
    <t>098161</t>
  </si>
  <si>
    <t>Bevétel összesen:</t>
  </si>
  <si>
    <t>05110111</t>
  </si>
  <si>
    <t>0511091</t>
  </si>
  <si>
    <t>Közlekedési költségtérítés</t>
  </si>
  <si>
    <t>05111011</t>
  </si>
  <si>
    <t>05211</t>
  </si>
  <si>
    <t>Szociális hozzájárulási adó</t>
  </si>
  <si>
    <t>0531111</t>
  </si>
  <si>
    <t>0531221</t>
  </si>
  <si>
    <t>Irodaszer</t>
  </si>
  <si>
    <t>0531241</t>
  </si>
  <si>
    <t>Munka és védőruha</t>
  </si>
  <si>
    <t>0531271</t>
  </si>
  <si>
    <t>Tisztítószer beszerzés</t>
  </si>
  <si>
    <t>0533111</t>
  </si>
  <si>
    <t>Villamos energia</t>
  </si>
  <si>
    <t>0533121</t>
  </si>
  <si>
    <t>Gázdíj</t>
  </si>
  <si>
    <t>0533131</t>
  </si>
  <si>
    <t>Víz- és csatornadíj</t>
  </si>
  <si>
    <t>0533441</t>
  </si>
  <si>
    <t>ingatlan karbantartás</t>
  </si>
  <si>
    <t>0533741</t>
  </si>
  <si>
    <t>0533771</t>
  </si>
  <si>
    <t>Rovarírtás</t>
  </si>
  <si>
    <t>05337821</t>
  </si>
  <si>
    <t>Bankköltség</t>
  </si>
  <si>
    <t>05337911</t>
  </si>
  <si>
    <t>05337941</t>
  </si>
  <si>
    <t>05341111</t>
  </si>
  <si>
    <t>Foglalkoztatottak belföldi kiküldetései</t>
  </si>
  <si>
    <t>053511</t>
  </si>
  <si>
    <t>Működési célú előzetesen felszámított általános forgalmi adó</t>
  </si>
  <si>
    <t>05631</t>
  </si>
  <si>
    <t>056411</t>
  </si>
  <si>
    <t>Egyéb tárgyi eszközök beszerzése, létesítése</t>
  </si>
  <si>
    <t>05671</t>
  </si>
  <si>
    <t>Beruházási célú előzetesen felszámított általános forgalmi adó</t>
  </si>
  <si>
    <t>Kiadás összesen:</t>
  </si>
  <si>
    <t xml:space="preserve"> - Bátaszéki Konyha</t>
  </si>
  <si>
    <t>0940211</t>
  </si>
  <si>
    <t>Tárgyi eszközök bérbeadásából származó bevétel</t>
  </si>
  <si>
    <t>0940231</t>
  </si>
  <si>
    <t>Alkalmazott étk.tér.díjbevétele</t>
  </si>
  <si>
    <t>0940511</t>
  </si>
  <si>
    <t>Ellátási díjak Bölcsődés</t>
  </si>
  <si>
    <t>0940521</t>
  </si>
  <si>
    <t>Ellátási díjak Óvodás</t>
  </si>
  <si>
    <t>0940531</t>
  </si>
  <si>
    <t>Ellátási díjak Iskolás</t>
  </si>
  <si>
    <t>Ellátási díjak Gimis</t>
  </si>
  <si>
    <t>0511061</t>
  </si>
  <si>
    <t>Jubileumi jutalom</t>
  </si>
  <si>
    <t>0512211</t>
  </si>
  <si>
    <t>Állományba nem tartozók megbízási díjai</t>
  </si>
  <si>
    <t>0531121</t>
  </si>
  <si>
    <t>Könyv, folyóirat</t>
  </si>
  <si>
    <t>0531211</t>
  </si>
  <si>
    <t>Élelmiszer</t>
  </si>
  <si>
    <t>05312311</t>
  </si>
  <si>
    <t>0532131</t>
  </si>
  <si>
    <t>Programozás</t>
  </si>
  <si>
    <t>0532142</t>
  </si>
  <si>
    <t>053321</t>
  </si>
  <si>
    <t>0533621</t>
  </si>
  <si>
    <t>0533711</t>
  </si>
  <si>
    <t>Postaköltség</t>
  </si>
  <si>
    <t>0533721</t>
  </si>
  <si>
    <t>Kereskedői jutalék</t>
  </si>
  <si>
    <t>Hűtőber.átal.szerv.</t>
  </si>
  <si>
    <t>Mérleghitelesítés</t>
  </si>
  <si>
    <t>Gép.ber.karbantartás</t>
  </si>
  <si>
    <t>0535211</t>
  </si>
  <si>
    <t>Fizetendő ÁFa egyenesen adózó ért.term.szolg.</t>
  </si>
  <si>
    <t>Egyéb dologi kiadások</t>
  </si>
  <si>
    <t>09408211</t>
  </si>
  <si>
    <t>053379411</t>
  </si>
  <si>
    <t>Fénymásoló üzemeltetés</t>
  </si>
  <si>
    <t>05337951</t>
  </si>
  <si>
    <t>DOLOGI</t>
  </si>
  <si>
    <t>BERUHÁZÁS</t>
  </si>
  <si>
    <t>JÁRULÉK</t>
  </si>
  <si>
    <t>SZEMÉLYI JUTTATÁS</t>
  </si>
  <si>
    <t>Áfa visszatérítés</t>
  </si>
  <si>
    <t>Központi, irányító szervi támogatás ÁLLAMI</t>
  </si>
  <si>
    <t>053379441</t>
  </si>
  <si>
    <t>0531261</t>
  </si>
  <si>
    <t>0533731</t>
  </si>
  <si>
    <t>053379431</t>
  </si>
  <si>
    <t>Szállítási szolg.</t>
  </si>
  <si>
    <t>053551</t>
  </si>
  <si>
    <t>0940241</t>
  </si>
  <si>
    <t>0940711</t>
  </si>
  <si>
    <t>Kötszerek</t>
  </si>
  <si>
    <t>05337811</t>
  </si>
  <si>
    <t>053379451</t>
  </si>
  <si>
    <t>053379471</t>
  </si>
  <si>
    <t>05337961</t>
  </si>
  <si>
    <t>Informeszk.beszerzés</t>
  </si>
  <si>
    <t>Vendégétkezés térdíjbev.</t>
  </si>
  <si>
    <t>0940541</t>
  </si>
  <si>
    <t xml:space="preserve">Hajtó és kenőanyag </t>
  </si>
  <si>
    <t>opel szerviz</t>
  </si>
  <si>
    <t>Eszköz javítások szolgáltatással</t>
  </si>
  <si>
    <t>Vásárolt élelmezés diabet,szikvíz</t>
  </si>
  <si>
    <t>közalkalmazottak bére</t>
  </si>
  <si>
    <t>Bankszámlavezetés,ktgtér. dolgozónak</t>
  </si>
  <si>
    <t>konyha,tálalókonyhák edényzet</t>
  </si>
  <si>
    <t>053361</t>
  </si>
  <si>
    <t>Továbbképzés, élelmiszerbiztonsági tanácsadás</t>
  </si>
  <si>
    <t>Tűzoltókészülék, tűzcsap ellenőrzés</t>
  </si>
  <si>
    <t>Működési célú pénzeszköz átadás Áhbelülre</t>
  </si>
  <si>
    <t>Biztosítási díjak eszközök,gépj.</t>
  </si>
  <si>
    <t>2020.terv</t>
  </si>
  <si>
    <t>Szemétszállítás, zsírfogó aknák tiszt.</t>
  </si>
  <si>
    <t>2021.terv</t>
  </si>
  <si>
    <t>Postaktg</t>
  </si>
  <si>
    <t>Informatikai eszközök,  POS terminál bérleti díja</t>
  </si>
  <si>
    <t>üzemorvosi szolg, mvédelem.,adatvédelem</t>
  </si>
  <si>
    <t>Érintésvédelem,gázüzberend.éves  felülvizsg.</t>
  </si>
  <si>
    <t>Gyermekétk.Bátaszék 2021</t>
  </si>
  <si>
    <t>Önkormányzati hozzájárulás</t>
  </si>
  <si>
    <t>Gyermekétkeztetés</t>
  </si>
  <si>
    <t>Igénylés 2020.térdíjjal</t>
  </si>
  <si>
    <t>12% emelt díjjal</t>
  </si>
  <si>
    <t>Önkormányzat által átvállalt térítési díjkedvezmény</t>
  </si>
  <si>
    <t>Térítési díjkedvezménnyel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</si>
</sst>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E]#,##0\ &quot;Ft&quot;"/>
    <numFmt numFmtId="184" formatCode="0.0%"/>
  </numFmts>
  <fonts count="42">
    <font>
      <sz val="10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4"/>
      <color indexed="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3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83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5" borderId="10" xfId="0" applyFont="1" applyFill="1" applyBorder="1" applyAlignment="1" applyProtection="1">
      <alignment horizontal="left" vertical="center" wrapText="1" readingOrder="1"/>
      <protection locked="0"/>
    </xf>
    <xf numFmtId="183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0" fontId="2" fillId="0" borderId="11" xfId="0" applyFont="1" applyFill="1" applyBorder="1" applyAlignment="1" applyProtection="1">
      <alignment horizontal="left" vertical="center" wrapText="1" readingOrder="1"/>
      <protection locked="0"/>
    </xf>
    <xf numFmtId="3" fontId="6" fillId="0" borderId="11" xfId="0" applyNumberFormat="1" applyFont="1" applyBorder="1" applyAlignment="1">
      <alignment wrapText="1"/>
    </xf>
    <xf numFmtId="183" fontId="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0" applyNumberFormat="1" applyFont="1" applyBorder="1" applyAlignment="1">
      <alignment/>
    </xf>
    <xf numFmtId="183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83" fontId="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1" xfId="0" applyNumberFormat="1" applyFont="1" applyBorder="1" applyAlignment="1">
      <alignment/>
    </xf>
    <xf numFmtId="183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83" fontId="1" fillId="36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36" borderId="11" xfId="0" applyNumberFormat="1" applyFont="1" applyFill="1" applyBorder="1" applyAlignment="1">
      <alignment/>
    </xf>
    <xf numFmtId="183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83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11" xfId="0" applyFont="1" applyFill="1" applyBorder="1" applyAlignment="1">
      <alignment wrapText="1"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49" fontId="1" fillId="0" borderId="12" xfId="0" applyNumberFormat="1" applyFont="1" applyBorder="1" applyAlignment="1" applyProtection="1">
      <alignment vertical="center" wrapText="1" readingOrder="1"/>
      <protection locked="0"/>
    </xf>
    <xf numFmtId="0" fontId="1" fillId="36" borderId="10" xfId="0" applyFont="1" applyFill="1" applyBorder="1" applyAlignment="1" applyProtection="1">
      <alignment horizontal="center" vertical="center" wrapText="1" readingOrder="1"/>
      <protection locked="0"/>
    </xf>
    <xf numFmtId="0" fontId="1" fillId="36" borderId="12" xfId="0" applyFont="1" applyFill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49" fontId="1" fillId="0" borderId="12" xfId="0" applyNumberFormat="1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vertical="center" wrapText="1" readingOrder="1"/>
      <protection locked="0"/>
    </xf>
    <xf numFmtId="0" fontId="2" fillId="34" borderId="13" xfId="0" applyFont="1" applyFill="1" applyBorder="1" applyAlignment="1" applyProtection="1">
      <alignment vertical="center" wrapText="1" readingOrder="1"/>
      <protection locked="0"/>
    </xf>
    <xf numFmtId="0" fontId="2" fillId="34" borderId="12" xfId="0" applyFont="1" applyFill="1" applyBorder="1" applyAlignment="1" applyProtection="1">
      <alignment vertical="center" wrapText="1" readingOrder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1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Fill="1" applyBorder="1" applyAlignment="1" applyProtection="1">
      <alignment vertical="center" wrapText="1" readingOrder="1"/>
      <protection locked="0"/>
    </xf>
    <xf numFmtId="0" fontId="1" fillId="36" borderId="10" xfId="0" applyFont="1" applyFill="1" applyBorder="1" applyAlignment="1" applyProtection="1">
      <alignment vertical="center" wrapText="1" readingOrder="1"/>
      <protection locked="0"/>
    </xf>
    <xf numFmtId="0" fontId="1" fillId="36" borderId="12" xfId="0" applyFont="1" applyFill="1" applyBorder="1" applyAlignment="1" applyProtection="1">
      <alignment vertical="center" wrapText="1" readingOrder="1"/>
      <protection locked="0"/>
    </xf>
    <xf numFmtId="49" fontId="1" fillId="0" borderId="10" xfId="0" applyNumberFormat="1" applyFont="1" applyBorder="1" applyAlignment="1" applyProtection="1">
      <alignment horizontal="left" vertical="center" wrapText="1" readingOrder="1"/>
      <protection locked="0"/>
    </xf>
    <xf numFmtId="49" fontId="1" fillId="0" borderId="12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14" xfId="0" applyFont="1" applyBorder="1" applyAlignment="1" applyProtection="1">
      <alignment wrapText="1" readingOrder="1"/>
      <protection locked="0"/>
    </xf>
    <xf numFmtId="0" fontId="2" fillId="35" borderId="10" xfId="0" applyFont="1" applyFill="1" applyBorder="1" applyAlignment="1" applyProtection="1">
      <alignment horizontal="left" vertical="center" wrapText="1" readingOrder="1"/>
      <protection locked="0"/>
    </xf>
    <xf numFmtId="0" fontId="2" fillId="35" borderId="12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20" zoomScaleNormal="120" zoomScalePageLayoutView="0" workbookViewId="0" topLeftCell="A1">
      <selection activeCell="K1" sqref="K1"/>
    </sheetView>
  </sheetViews>
  <sheetFormatPr defaultColWidth="9.140625" defaultRowHeight="12.75"/>
  <cols>
    <col min="1" max="1" width="5.421875" style="0" customWidth="1"/>
    <col min="2" max="2" width="9.00390625" style="0" customWidth="1"/>
    <col min="3" max="3" width="4.00390625" style="0" customWidth="1"/>
    <col min="4" max="4" width="20.8515625" style="0" customWidth="1"/>
    <col min="5" max="6" width="13.28125" style="0" customWidth="1"/>
    <col min="7" max="7" width="8.28125" style="8" customWidth="1"/>
    <col min="8" max="8" width="11.7109375" style="9" bestFit="1" customWidth="1"/>
    <col min="9" max="9" width="16.28125" style="10" customWidth="1"/>
    <col min="10" max="10" width="15.8515625" style="11" customWidth="1"/>
    <col min="11" max="11" width="16.140625" style="0" customWidth="1"/>
  </cols>
  <sheetData>
    <row r="1" spans="1:11" ht="35.25" customHeight="1">
      <c r="A1" s="53" t="s">
        <v>47</v>
      </c>
      <c r="B1" s="53"/>
      <c r="C1" s="53"/>
      <c r="D1" s="53"/>
      <c r="E1" s="53"/>
      <c r="F1" s="53"/>
      <c r="I1" s="26" t="s">
        <v>131</v>
      </c>
      <c r="J1" s="12" t="s">
        <v>132</v>
      </c>
      <c r="K1" s="14" t="s">
        <v>134</v>
      </c>
    </row>
    <row r="2" spans="1:11" ht="22.5" customHeight="1">
      <c r="A2" s="54" t="s">
        <v>0</v>
      </c>
      <c r="B2" s="55"/>
      <c r="C2" s="54" t="s">
        <v>1</v>
      </c>
      <c r="D2" s="55"/>
      <c r="E2" s="5" t="s">
        <v>121</v>
      </c>
      <c r="F2" s="5" t="s">
        <v>123</v>
      </c>
      <c r="I2" s="13" t="s">
        <v>128</v>
      </c>
      <c r="J2" s="14" t="s">
        <v>130</v>
      </c>
      <c r="K2" s="14" t="s">
        <v>130</v>
      </c>
    </row>
    <row r="3" spans="1:11" ht="24" customHeight="1">
      <c r="A3" s="31" t="s">
        <v>50</v>
      </c>
      <c r="B3" s="32"/>
      <c r="C3" s="33" t="s">
        <v>107</v>
      </c>
      <c r="D3" s="34"/>
      <c r="E3" s="7">
        <v>31685000</v>
      </c>
      <c r="F3" s="7"/>
      <c r="G3" s="8">
        <f aca="true" t="shared" si="0" ref="G3:G9">F3/E3</f>
        <v>0</v>
      </c>
      <c r="H3" s="9">
        <f aca="true" t="shared" si="1" ref="H3:H9">F3-E3</f>
        <v>-31685000</v>
      </c>
      <c r="I3" s="15"/>
      <c r="J3" s="16"/>
      <c r="K3" s="16"/>
    </row>
    <row r="4" spans="1:11" ht="20.25" customHeight="1">
      <c r="A4" s="31" t="s">
        <v>99</v>
      </c>
      <c r="B4" s="32"/>
      <c r="C4" s="33" t="s">
        <v>51</v>
      </c>
      <c r="D4" s="34"/>
      <c r="E4" s="7">
        <v>1278000</v>
      </c>
      <c r="F4" s="7"/>
      <c r="G4" s="8">
        <f t="shared" si="0"/>
        <v>0</v>
      </c>
      <c r="H4" s="9">
        <f t="shared" si="1"/>
        <v>-1278000</v>
      </c>
      <c r="I4" s="15"/>
      <c r="J4" s="16"/>
      <c r="K4" s="16"/>
    </row>
    <row r="5" spans="1:11" ht="16.5" customHeight="1">
      <c r="A5" s="31" t="s">
        <v>48</v>
      </c>
      <c r="B5" s="32"/>
      <c r="C5" s="33" t="s">
        <v>49</v>
      </c>
      <c r="D5" s="34"/>
      <c r="E5" s="3">
        <v>522000</v>
      </c>
      <c r="F5" s="3"/>
      <c r="G5" s="8">
        <f>F5/E5</f>
        <v>0</v>
      </c>
      <c r="H5" s="9">
        <f>F5-E5</f>
        <v>-522000</v>
      </c>
      <c r="I5" s="17"/>
      <c r="J5" s="16"/>
      <c r="K5" s="16"/>
    </row>
    <row r="6" spans="1:11" ht="16.5" customHeight="1">
      <c r="A6" s="31" t="s">
        <v>52</v>
      </c>
      <c r="B6" s="32"/>
      <c r="C6" s="33" t="s">
        <v>53</v>
      </c>
      <c r="D6" s="34"/>
      <c r="E6" s="7">
        <v>330000</v>
      </c>
      <c r="F6" s="7"/>
      <c r="G6" s="8">
        <f t="shared" si="0"/>
        <v>0</v>
      </c>
      <c r="H6" s="9">
        <f t="shared" si="1"/>
        <v>-330000</v>
      </c>
      <c r="I6" s="18">
        <v>286120</v>
      </c>
      <c r="J6" s="19">
        <v>320160</v>
      </c>
      <c r="K6" s="19">
        <v>300840</v>
      </c>
    </row>
    <row r="7" spans="1:11" ht="17.25" customHeight="1">
      <c r="A7" s="31" t="s">
        <v>54</v>
      </c>
      <c r="B7" s="32"/>
      <c r="C7" s="33" t="s">
        <v>55</v>
      </c>
      <c r="D7" s="34"/>
      <c r="E7" s="7">
        <v>2130000</v>
      </c>
      <c r="F7" s="7"/>
      <c r="G7" s="8">
        <f t="shared" si="0"/>
        <v>0</v>
      </c>
      <c r="H7" s="9">
        <f t="shared" si="1"/>
        <v>-2130000</v>
      </c>
      <c r="I7" s="18">
        <v>3059760</v>
      </c>
      <c r="J7" s="16">
        <v>3402520</v>
      </c>
      <c r="K7" s="16">
        <v>3193520</v>
      </c>
    </row>
    <row r="8" spans="1:11" ht="15.75" customHeight="1">
      <c r="A8" s="31" t="s">
        <v>56</v>
      </c>
      <c r="B8" s="32"/>
      <c r="C8" s="33" t="s">
        <v>57</v>
      </c>
      <c r="D8" s="34"/>
      <c r="E8" s="7">
        <v>16095000</v>
      </c>
      <c r="F8" s="7"/>
      <c r="G8" s="8">
        <f t="shared" si="0"/>
        <v>0</v>
      </c>
      <c r="H8" s="9">
        <f t="shared" si="1"/>
        <v>-16095000</v>
      </c>
      <c r="I8" s="18">
        <v>13124270</v>
      </c>
      <c r="J8" s="16">
        <v>14530270</v>
      </c>
      <c r="K8" s="16">
        <v>13735880</v>
      </c>
    </row>
    <row r="9" spans="1:11" ht="15" customHeight="1">
      <c r="A9" s="31" t="s">
        <v>108</v>
      </c>
      <c r="B9" s="32"/>
      <c r="C9" s="33" t="s">
        <v>58</v>
      </c>
      <c r="D9" s="34"/>
      <c r="E9" s="7">
        <v>2565000</v>
      </c>
      <c r="F9" s="7"/>
      <c r="G9" s="8">
        <f t="shared" si="0"/>
        <v>0</v>
      </c>
      <c r="H9" s="9">
        <f t="shared" si="1"/>
        <v>-2565000</v>
      </c>
      <c r="I9" s="18">
        <v>2853255</v>
      </c>
      <c r="J9" s="16">
        <v>3205310</v>
      </c>
      <c r="K9" s="16">
        <v>2996815</v>
      </c>
    </row>
    <row r="10" spans="1:11" ht="15" customHeight="1">
      <c r="A10" s="31" t="s">
        <v>2</v>
      </c>
      <c r="B10" s="32"/>
      <c r="C10" s="33" t="s">
        <v>3</v>
      </c>
      <c r="D10" s="34"/>
      <c r="E10" s="7">
        <v>14743000</v>
      </c>
      <c r="F10" s="7"/>
      <c r="G10" s="8">
        <f aca="true" t="shared" si="2" ref="G10:G69">F10/E10</f>
        <v>0</v>
      </c>
      <c r="H10" s="9">
        <f aca="true" t="shared" si="3" ref="H10:H69">F10-E10</f>
        <v>-14743000</v>
      </c>
      <c r="I10" s="18">
        <v>5217319</v>
      </c>
      <c r="J10" s="16">
        <v>5793730</v>
      </c>
      <c r="K10" s="16">
        <v>5461305</v>
      </c>
    </row>
    <row r="11" spans="1:11" ht="13.5" customHeight="1">
      <c r="A11" s="49" t="s">
        <v>100</v>
      </c>
      <c r="B11" s="50"/>
      <c r="C11" s="51" t="s">
        <v>91</v>
      </c>
      <c r="D11" s="52"/>
      <c r="E11" s="7">
        <v>10739000</v>
      </c>
      <c r="F11" s="7"/>
      <c r="G11" s="8">
        <f t="shared" si="2"/>
        <v>0</v>
      </c>
      <c r="H11" s="9">
        <f t="shared" si="3"/>
        <v>-10739000</v>
      </c>
      <c r="I11" s="18">
        <v>8378217</v>
      </c>
      <c r="J11" s="16">
        <v>8951398</v>
      </c>
      <c r="K11" s="16">
        <v>8951398</v>
      </c>
    </row>
    <row r="12" spans="1:11" ht="16.5" customHeight="1">
      <c r="A12" s="31" t="s">
        <v>83</v>
      </c>
      <c r="B12" s="32"/>
      <c r="C12" s="33" t="s">
        <v>4</v>
      </c>
      <c r="D12" s="34"/>
      <c r="E12" s="7">
        <v>0</v>
      </c>
      <c r="F12" s="7"/>
      <c r="G12" s="8" t="e">
        <f t="shared" si="2"/>
        <v>#DIV/0!</v>
      </c>
      <c r="H12" s="9">
        <f t="shared" si="3"/>
        <v>0</v>
      </c>
      <c r="I12" s="20"/>
      <c r="J12" s="16"/>
      <c r="K12" s="16"/>
    </row>
    <row r="13" spans="1:11" ht="15.75" customHeight="1">
      <c r="A13" s="31" t="s">
        <v>5</v>
      </c>
      <c r="B13" s="32"/>
      <c r="C13" s="33" t="s">
        <v>6</v>
      </c>
      <c r="D13" s="34"/>
      <c r="E13" s="7">
        <v>4549000</v>
      </c>
      <c r="F13" s="7"/>
      <c r="G13" s="8">
        <f t="shared" si="2"/>
        <v>0</v>
      </c>
      <c r="H13" s="9">
        <f t="shared" si="3"/>
        <v>-4549000</v>
      </c>
      <c r="I13" s="15"/>
      <c r="J13" s="16"/>
      <c r="K13" s="16"/>
    </row>
    <row r="14" spans="1:11" ht="25.5" customHeight="1">
      <c r="A14" s="27"/>
      <c r="B14" s="28"/>
      <c r="C14" s="29" t="s">
        <v>133</v>
      </c>
      <c r="D14" s="30"/>
      <c r="E14" s="7"/>
      <c r="F14" s="7"/>
      <c r="I14" s="15"/>
      <c r="J14" s="16"/>
      <c r="K14" s="22">
        <v>1644146</v>
      </c>
    </row>
    <row r="15" spans="1:11" ht="16.5" customHeight="1">
      <c r="A15" s="31" t="s">
        <v>7</v>
      </c>
      <c r="B15" s="32"/>
      <c r="C15" s="47" t="s">
        <v>129</v>
      </c>
      <c r="D15" s="48"/>
      <c r="E15" s="6">
        <v>26400000</v>
      </c>
      <c r="F15" s="6"/>
      <c r="G15" s="8">
        <f t="shared" si="2"/>
        <v>0</v>
      </c>
      <c r="H15" s="9">
        <f t="shared" si="3"/>
        <v>-26400000</v>
      </c>
      <c r="I15" s="21">
        <v>2685124</v>
      </c>
      <c r="J15" s="22">
        <v>3421357</v>
      </c>
      <c r="K15" s="22">
        <v>3340841</v>
      </c>
    </row>
    <row r="16" spans="1:11" ht="16.5" customHeight="1">
      <c r="A16" s="31" t="s">
        <v>7</v>
      </c>
      <c r="B16" s="32"/>
      <c r="C16" s="33" t="s">
        <v>92</v>
      </c>
      <c r="D16" s="34"/>
      <c r="E16" s="7">
        <v>62183000</v>
      </c>
      <c r="F16" s="7"/>
      <c r="G16" s="8">
        <f t="shared" si="2"/>
        <v>0</v>
      </c>
      <c r="H16" s="9">
        <f t="shared" si="3"/>
        <v>-62183000</v>
      </c>
      <c r="I16" s="15">
        <v>71686703</v>
      </c>
      <c r="J16" s="16">
        <v>74023230</v>
      </c>
      <c r="K16" s="16">
        <v>74023230</v>
      </c>
    </row>
    <row r="17" spans="1:11" ht="16.5" customHeight="1">
      <c r="A17" s="38" t="s">
        <v>8</v>
      </c>
      <c r="B17" s="39"/>
      <c r="C17" s="39"/>
      <c r="D17" s="40"/>
      <c r="E17" s="4">
        <f>SUM(E3:E16)</f>
        <v>173219000</v>
      </c>
      <c r="F17" s="4">
        <f>SUM(F3:F16)</f>
        <v>0</v>
      </c>
      <c r="G17" s="8">
        <f t="shared" si="2"/>
        <v>0</v>
      </c>
      <c r="H17" s="9">
        <f t="shared" si="3"/>
        <v>-173219000</v>
      </c>
      <c r="I17" s="23">
        <f>SUM(I3:I16)</f>
        <v>107290768</v>
      </c>
      <c r="J17" s="23">
        <f>SUM(J3:J16)</f>
        <v>113647975</v>
      </c>
      <c r="K17" s="23">
        <f>SUM(K3:K16)</f>
        <v>113647975</v>
      </c>
    </row>
    <row r="18" spans="1:11" ht="22.5" customHeight="1">
      <c r="A18" s="33" t="s">
        <v>9</v>
      </c>
      <c r="B18" s="34"/>
      <c r="C18" s="33" t="s">
        <v>113</v>
      </c>
      <c r="D18" s="34"/>
      <c r="E18" s="2">
        <v>40812000</v>
      </c>
      <c r="F18" s="2">
        <v>35232000</v>
      </c>
      <c r="G18" s="8">
        <f t="shared" si="2"/>
        <v>0.8632755072037636</v>
      </c>
      <c r="H18" s="9">
        <f t="shared" si="3"/>
        <v>-5580000</v>
      </c>
      <c r="I18" s="15">
        <v>24859699</v>
      </c>
      <c r="J18" s="16">
        <v>24859699</v>
      </c>
      <c r="K18" s="16">
        <v>24859699</v>
      </c>
    </row>
    <row r="19" spans="1:11" ht="16.5" customHeight="1">
      <c r="A19" s="33" t="s">
        <v>59</v>
      </c>
      <c r="B19" s="34"/>
      <c r="C19" s="33" t="s">
        <v>60</v>
      </c>
      <c r="D19" s="34"/>
      <c r="E19" s="3">
        <v>483000</v>
      </c>
      <c r="F19" s="3">
        <v>0</v>
      </c>
      <c r="G19" s="8">
        <f t="shared" si="2"/>
        <v>0</v>
      </c>
      <c r="H19" s="9">
        <f t="shared" si="3"/>
        <v>-483000</v>
      </c>
      <c r="I19" s="15"/>
      <c r="J19" s="16"/>
      <c r="K19" s="16"/>
    </row>
    <row r="20" spans="1:11" ht="16.5" customHeight="1">
      <c r="A20" s="33" t="s">
        <v>10</v>
      </c>
      <c r="B20" s="34"/>
      <c r="C20" s="33" t="s">
        <v>11</v>
      </c>
      <c r="D20" s="34"/>
      <c r="E20" s="2">
        <v>406000</v>
      </c>
      <c r="F20" s="2">
        <v>173000</v>
      </c>
      <c r="G20" s="8">
        <f t="shared" si="2"/>
        <v>0.42610837438423643</v>
      </c>
      <c r="H20" s="9">
        <f t="shared" si="3"/>
        <v>-233000</v>
      </c>
      <c r="I20" s="15">
        <v>122068</v>
      </c>
      <c r="J20" s="16">
        <v>122068</v>
      </c>
      <c r="K20" s="16">
        <v>122068</v>
      </c>
    </row>
    <row r="21" spans="1:11" ht="32.25" customHeight="1">
      <c r="A21" s="33" t="s">
        <v>12</v>
      </c>
      <c r="B21" s="34"/>
      <c r="C21" s="33" t="s">
        <v>114</v>
      </c>
      <c r="D21" s="34"/>
      <c r="E21" s="2">
        <v>244000</v>
      </c>
      <c r="F21" s="2">
        <v>0</v>
      </c>
      <c r="G21" s="8">
        <f t="shared" si="2"/>
        <v>0</v>
      </c>
      <c r="H21" s="9">
        <f t="shared" si="3"/>
        <v>-244000</v>
      </c>
      <c r="I21" s="15"/>
      <c r="J21" s="16"/>
      <c r="K21" s="16"/>
    </row>
    <row r="22" spans="1:11" ht="16.5" customHeight="1">
      <c r="A22" s="33" t="s">
        <v>61</v>
      </c>
      <c r="B22" s="34"/>
      <c r="C22" s="33" t="s">
        <v>62</v>
      </c>
      <c r="D22" s="34"/>
      <c r="E22" s="2">
        <v>600000</v>
      </c>
      <c r="F22" s="2">
        <v>600000</v>
      </c>
      <c r="G22" s="8">
        <f t="shared" si="2"/>
        <v>1</v>
      </c>
      <c r="H22" s="9">
        <f t="shared" si="3"/>
        <v>0</v>
      </c>
      <c r="I22" s="15">
        <v>423360</v>
      </c>
      <c r="J22" s="16">
        <v>423360</v>
      </c>
      <c r="K22" s="16">
        <v>423360</v>
      </c>
    </row>
    <row r="23" spans="1:11" ht="16.5" customHeight="1">
      <c r="A23" s="35"/>
      <c r="B23" s="37"/>
      <c r="C23" s="35" t="s">
        <v>90</v>
      </c>
      <c r="D23" s="37"/>
      <c r="E23" s="1">
        <f>SUM(E18:E22)</f>
        <v>42545000</v>
      </c>
      <c r="F23" s="1">
        <f>SUM(F18:F22)</f>
        <v>36005000</v>
      </c>
      <c r="G23" s="8">
        <f t="shared" si="2"/>
        <v>0.8462804089787284</v>
      </c>
      <c r="H23" s="9">
        <f t="shared" si="3"/>
        <v>-6540000</v>
      </c>
      <c r="I23" s="24">
        <f>SUM(I18:I22)</f>
        <v>25405127</v>
      </c>
      <c r="J23" s="24">
        <f>SUM(J18:J22)</f>
        <v>25405127</v>
      </c>
      <c r="K23" s="24">
        <f>SUM(K18:K22)</f>
        <v>25405127</v>
      </c>
    </row>
    <row r="24" spans="1:11" ht="16.5" customHeight="1">
      <c r="A24" s="33" t="s">
        <v>13</v>
      </c>
      <c r="B24" s="34"/>
      <c r="C24" s="33" t="s">
        <v>14</v>
      </c>
      <c r="D24" s="34"/>
      <c r="E24" s="2">
        <v>7331000</v>
      </c>
      <c r="F24" s="2">
        <v>5554000</v>
      </c>
      <c r="G24" s="8">
        <f t="shared" si="2"/>
        <v>0.7576046924021279</v>
      </c>
      <c r="H24" s="9">
        <f t="shared" si="3"/>
        <v>-1777000</v>
      </c>
      <c r="I24" s="15">
        <v>3918902</v>
      </c>
      <c r="J24" s="15">
        <v>3918902</v>
      </c>
      <c r="K24" s="15">
        <v>3918902</v>
      </c>
    </row>
    <row r="25" spans="1:11" ht="16.5" customHeight="1">
      <c r="A25" s="35"/>
      <c r="B25" s="37"/>
      <c r="C25" s="35" t="s">
        <v>89</v>
      </c>
      <c r="D25" s="37"/>
      <c r="E25" s="1">
        <f>SUM(E24:E24)</f>
        <v>7331000</v>
      </c>
      <c r="F25" s="1">
        <f>SUM(F24:F24)</f>
        <v>5554000</v>
      </c>
      <c r="G25" s="8">
        <f t="shared" si="2"/>
        <v>0.7576046924021279</v>
      </c>
      <c r="H25" s="9">
        <f t="shared" si="3"/>
        <v>-1777000</v>
      </c>
      <c r="I25" s="24">
        <f>SUM(I24:I24)</f>
        <v>3918902</v>
      </c>
      <c r="J25" s="24">
        <f>SUM(J24:J24)</f>
        <v>3918902</v>
      </c>
      <c r="K25" s="24">
        <f>SUM(K24:K24)</f>
        <v>3918902</v>
      </c>
    </row>
    <row r="26" spans="1:11" ht="16.5" customHeight="1">
      <c r="A26" s="43" t="s">
        <v>15</v>
      </c>
      <c r="B26" s="44"/>
      <c r="C26" s="45" t="s">
        <v>101</v>
      </c>
      <c r="D26" s="46"/>
      <c r="E26" s="3">
        <v>20000</v>
      </c>
      <c r="F26" s="3">
        <v>20000</v>
      </c>
      <c r="G26" s="8">
        <f t="shared" si="2"/>
        <v>1</v>
      </c>
      <c r="H26" s="9">
        <f t="shared" si="3"/>
        <v>0</v>
      </c>
      <c r="I26" s="15">
        <f>F26*70.56%</f>
        <v>14112</v>
      </c>
      <c r="J26" s="15">
        <v>14112</v>
      </c>
      <c r="K26" s="15">
        <v>14112</v>
      </c>
    </row>
    <row r="27" spans="1:11" ht="16.5" customHeight="1">
      <c r="A27" s="45" t="s">
        <v>63</v>
      </c>
      <c r="B27" s="46"/>
      <c r="C27" s="45" t="s">
        <v>64</v>
      </c>
      <c r="D27" s="46"/>
      <c r="E27" s="3">
        <v>10000</v>
      </c>
      <c r="F27" s="3">
        <v>10000</v>
      </c>
      <c r="G27" s="8">
        <f t="shared" si="2"/>
        <v>1</v>
      </c>
      <c r="H27" s="9">
        <f t="shared" si="3"/>
        <v>0</v>
      </c>
      <c r="I27" s="15">
        <f>F27*70.56%</f>
        <v>7056</v>
      </c>
      <c r="J27" s="15">
        <v>7056</v>
      </c>
      <c r="K27" s="15">
        <v>7056</v>
      </c>
    </row>
    <row r="28" spans="1:11" ht="16.5" customHeight="1">
      <c r="A28" s="45" t="s">
        <v>65</v>
      </c>
      <c r="B28" s="46"/>
      <c r="C28" s="45" t="s">
        <v>66</v>
      </c>
      <c r="D28" s="46"/>
      <c r="E28" s="7">
        <v>67179000</v>
      </c>
      <c r="F28" s="7">
        <v>0</v>
      </c>
      <c r="G28" s="8">
        <f t="shared" si="2"/>
        <v>0</v>
      </c>
      <c r="H28" s="9">
        <f t="shared" si="3"/>
        <v>-67179000</v>
      </c>
      <c r="I28" s="15">
        <v>44412860</v>
      </c>
      <c r="J28" s="16">
        <v>49311840</v>
      </c>
      <c r="K28" s="16">
        <v>49311840</v>
      </c>
    </row>
    <row r="29" spans="1:11" ht="16.5" customHeight="1">
      <c r="A29" s="45" t="s">
        <v>16</v>
      </c>
      <c r="B29" s="46"/>
      <c r="C29" s="45" t="s">
        <v>17</v>
      </c>
      <c r="D29" s="46"/>
      <c r="E29" s="3">
        <v>80000</v>
      </c>
      <c r="F29" s="3">
        <v>80000</v>
      </c>
      <c r="G29" s="8">
        <f t="shared" si="2"/>
        <v>1</v>
      </c>
      <c r="H29" s="9">
        <f t="shared" si="3"/>
        <v>0</v>
      </c>
      <c r="I29" s="15">
        <f aca="true" t="shared" si="4" ref="I29:I59">F29*70.56%</f>
        <v>56448</v>
      </c>
      <c r="J29" s="16">
        <v>56448</v>
      </c>
      <c r="K29" s="16">
        <v>56448</v>
      </c>
    </row>
    <row r="30" spans="1:11" ht="16.5" customHeight="1">
      <c r="A30" s="45" t="s">
        <v>67</v>
      </c>
      <c r="B30" s="46"/>
      <c r="C30" s="45" t="s">
        <v>109</v>
      </c>
      <c r="D30" s="46"/>
      <c r="E30" s="3">
        <v>400000</v>
      </c>
      <c r="F30" s="3">
        <v>400000</v>
      </c>
      <c r="G30" s="8">
        <f t="shared" si="2"/>
        <v>1</v>
      </c>
      <c r="H30" s="9">
        <f t="shared" si="3"/>
        <v>0</v>
      </c>
      <c r="I30" s="15">
        <f t="shared" si="4"/>
        <v>282240</v>
      </c>
      <c r="J30" s="16">
        <v>282240</v>
      </c>
      <c r="K30" s="16">
        <v>282240</v>
      </c>
    </row>
    <row r="31" spans="1:11" ht="16.5" customHeight="1">
      <c r="A31" s="45" t="s">
        <v>18</v>
      </c>
      <c r="B31" s="46"/>
      <c r="C31" s="45" t="s">
        <v>19</v>
      </c>
      <c r="D31" s="46"/>
      <c r="E31" s="3">
        <v>220000</v>
      </c>
      <c r="F31" s="3">
        <v>240000</v>
      </c>
      <c r="G31" s="8">
        <f t="shared" si="2"/>
        <v>1.0909090909090908</v>
      </c>
      <c r="H31" s="9">
        <f t="shared" si="3"/>
        <v>20000</v>
      </c>
      <c r="I31" s="15">
        <f t="shared" si="4"/>
        <v>169344</v>
      </c>
      <c r="J31" s="16">
        <v>169344</v>
      </c>
      <c r="K31" s="16">
        <v>169344</v>
      </c>
    </row>
    <row r="32" spans="1:11" ht="16.5" customHeight="1">
      <c r="A32" s="43" t="s">
        <v>94</v>
      </c>
      <c r="B32" s="44"/>
      <c r="C32" s="45" t="s">
        <v>115</v>
      </c>
      <c r="D32" s="46"/>
      <c r="E32" s="3">
        <v>1112000</v>
      </c>
      <c r="F32" s="3">
        <v>1342000</v>
      </c>
      <c r="G32" s="8">
        <f t="shared" si="2"/>
        <v>1.2068345323741008</v>
      </c>
      <c r="H32" s="9">
        <f t="shared" si="3"/>
        <v>230000</v>
      </c>
      <c r="I32" s="15">
        <f t="shared" si="4"/>
        <v>946915.2</v>
      </c>
      <c r="J32" s="16">
        <v>946915</v>
      </c>
      <c r="K32" s="16">
        <v>946915</v>
      </c>
    </row>
    <row r="33" spans="1:11" ht="16.5" customHeight="1">
      <c r="A33" s="45" t="s">
        <v>20</v>
      </c>
      <c r="B33" s="46"/>
      <c r="C33" s="45" t="s">
        <v>21</v>
      </c>
      <c r="D33" s="46"/>
      <c r="E33" s="3">
        <v>2000000</v>
      </c>
      <c r="F33" s="3">
        <v>2500000</v>
      </c>
      <c r="G33" s="8">
        <f t="shared" si="2"/>
        <v>1.25</v>
      </c>
      <c r="H33" s="9">
        <f t="shared" si="3"/>
        <v>500000</v>
      </c>
      <c r="I33" s="15">
        <f t="shared" si="4"/>
        <v>1764000</v>
      </c>
      <c r="J33" s="16">
        <v>1764000</v>
      </c>
      <c r="K33" s="16">
        <v>1764000</v>
      </c>
    </row>
    <row r="34" spans="1:11" ht="16.5" customHeight="1">
      <c r="A34" s="45" t="s">
        <v>68</v>
      </c>
      <c r="B34" s="46"/>
      <c r="C34" s="45" t="s">
        <v>69</v>
      </c>
      <c r="D34" s="46"/>
      <c r="E34" s="3">
        <v>263000</v>
      </c>
      <c r="F34" s="3">
        <v>263000</v>
      </c>
      <c r="G34" s="8">
        <f t="shared" si="2"/>
        <v>1</v>
      </c>
      <c r="H34" s="9">
        <f t="shared" si="3"/>
        <v>0</v>
      </c>
      <c r="I34" s="15">
        <f t="shared" si="4"/>
        <v>185572.8</v>
      </c>
      <c r="J34" s="16">
        <v>185573</v>
      </c>
      <c r="K34" s="16">
        <v>185573</v>
      </c>
    </row>
    <row r="35" spans="1:11" ht="19.5" customHeight="1">
      <c r="A35" s="45" t="s">
        <v>70</v>
      </c>
      <c r="B35" s="46"/>
      <c r="C35" s="45" t="s">
        <v>125</v>
      </c>
      <c r="D35" s="46"/>
      <c r="E35" s="3">
        <v>84000</v>
      </c>
      <c r="F35" s="3">
        <v>84000</v>
      </c>
      <c r="G35" s="8">
        <f t="shared" si="2"/>
        <v>1</v>
      </c>
      <c r="H35" s="9">
        <f t="shared" si="3"/>
        <v>0</v>
      </c>
      <c r="I35" s="15">
        <f t="shared" si="4"/>
        <v>59270.4</v>
      </c>
      <c r="J35" s="16">
        <v>59270</v>
      </c>
      <c r="K35" s="16">
        <v>59270</v>
      </c>
    </row>
    <row r="36" spans="1:11" ht="16.5" customHeight="1">
      <c r="A36" s="45" t="s">
        <v>22</v>
      </c>
      <c r="B36" s="46"/>
      <c r="C36" s="45" t="s">
        <v>23</v>
      </c>
      <c r="D36" s="46"/>
      <c r="E36" s="3">
        <v>2943000</v>
      </c>
      <c r="F36" s="3">
        <v>2943000</v>
      </c>
      <c r="G36" s="8">
        <f t="shared" si="2"/>
        <v>1</v>
      </c>
      <c r="H36" s="9">
        <f t="shared" si="3"/>
        <v>0</v>
      </c>
      <c r="I36" s="15">
        <f t="shared" si="4"/>
        <v>2076580.8</v>
      </c>
      <c r="J36" s="16">
        <v>2076581</v>
      </c>
      <c r="K36" s="16">
        <v>2076581</v>
      </c>
    </row>
    <row r="37" spans="1:11" ht="15.75" customHeight="1">
      <c r="A37" s="45" t="s">
        <v>24</v>
      </c>
      <c r="B37" s="46"/>
      <c r="C37" s="45" t="s">
        <v>25</v>
      </c>
      <c r="D37" s="46"/>
      <c r="E37" s="3">
        <v>3396000</v>
      </c>
      <c r="F37" s="3">
        <v>3396000</v>
      </c>
      <c r="G37" s="8">
        <f t="shared" si="2"/>
        <v>1</v>
      </c>
      <c r="H37" s="9">
        <f t="shared" si="3"/>
        <v>0</v>
      </c>
      <c r="I37" s="15">
        <f t="shared" si="4"/>
        <v>2396217.6</v>
      </c>
      <c r="J37" s="16">
        <v>2396218</v>
      </c>
      <c r="K37" s="16">
        <v>2396218</v>
      </c>
    </row>
    <row r="38" spans="1:11" ht="16.5" customHeight="1">
      <c r="A38" s="45" t="s">
        <v>26</v>
      </c>
      <c r="B38" s="46"/>
      <c r="C38" s="45" t="s">
        <v>27</v>
      </c>
      <c r="D38" s="46"/>
      <c r="E38" s="3">
        <v>1199000</v>
      </c>
      <c r="F38" s="3">
        <v>1199000</v>
      </c>
      <c r="G38" s="8">
        <f t="shared" si="2"/>
        <v>1</v>
      </c>
      <c r="H38" s="9">
        <f t="shared" si="3"/>
        <v>0</v>
      </c>
      <c r="I38" s="15">
        <f t="shared" si="4"/>
        <v>846014.4</v>
      </c>
      <c r="J38" s="16">
        <v>846014</v>
      </c>
      <c r="K38" s="16">
        <v>846014</v>
      </c>
    </row>
    <row r="39" spans="1:11" ht="16.5" customHeight="1">
      <c r="A39" s="45" t="s">
        <v>71</v>
      </c>
      <c r="B39" s="46"/>
      <c r="C39" s="45" t="s">
        <v>112</v>
      </c>
      <c r="D39" s="46"/>
      <c r="E39" s="3">
        <v>2500000</v>
      </c>
      <c r="F39" s="3">
        <v>3668000</v>
      </c>
      <c r="G39" s="8">
        <f t="shared" si="2"/>
        <v>1.4672</v>
      </c>
      <c r="H39" s="9">
        <f t="shared" si="3"/>
        <v>1168000</v>
      </c>
      <c r="I39" s="15">
        <f t="shared" si="4"/>
        <v>2588140.8</v>
      </c>
      <c r="J39" s="16">
        <v>2588141</v>
      </c>
      <c r="K39" s="16">
        <v>2588141</v>
      </c>
    </row>
    <row r="40" spans="1:11" ht="16.5" customHeight="1">
      <c r="A40" s="43" t="s">
        <v>28</v>
      </c>
      <c r="B40" s="44"/>
      <c r="C40" s="45" t="s">
        <v>29</v>
      </c>
      <c r="D40" s="46"/>
      <c r="E40" s="3">
        <v>300000</v>
      </c>
      <c r="F40" s="3">
        <v>300000</v>
      </c>
      <c r="G40" s="8">
        <f t="shared" si="2"/>
        <v>1</v>
      </c>
      <c r="H40" s="9">
        <f t="shared" si="3"/>
        <v>0</v>
      </c>
      <c r="I40" s="15">
        <f t="shared" si="4"/>
        <v>211680</v>
      </c>
      <c r="J40" s="16">
        <v>211680</v>
      </c>
      <c r="K40" s="16">
        <v>211680</v>
      </c>
    </row>
    <row r="41" spans="1:11" ht="16.5" customHeight="1">
      <c r="A41" s="45" t="s">
        <v>72</v>
      </c>
      <c r="B41" s="46"/>
      <c r="C41" s="45" t="s">
        <v>117</v>
      </c>
      <c r="D41" s="46"/>
      <c r="E41" s="3">
        <v>180000</v>
      </c>
      <c r="F41" s="3">
        <v>250000</v>
      </c>
      <c r="G41" s="8">
        <f t="shared" si="2"/>
        <v>1.3888888888888888</v>
      </c>
      <c r="H41" s="9">
        <f t="shared" si="3"/>
        <v>70000</v>
      </c>
      <c r="I41" s="15">
        <f t="shared" si="4"/>
        <v>176400</v>
      </c>
      <c r="J41" s="16">
        <v>176400</v>
      </c>
      <c r="K41" s="16">
        <v>176400</v>
      </c>
    </row>
    <row r="42" spans="1:11" ht="16.5" customHeight="1">
      <c r="A42" s="45" t="s">
        <v>73</v>
      </c>
      <c r="B42" s="46"/>
      <c r="C42" s="45" t="s">
        <v>74</v>
      </c>
      <c r="D42" s="46"/>
      <c r="E42" s="3">
        <v>5000</v>
      </c>
      <c r="F42" s="3">
        <v>5000</v>
      </c>
      <c r="G42" s="8">
        <f t="shared" si="2"/>
        <v>1</v>
      </c>
      <c r="H42" s="9">
        <f t="shared" si="3"/>
        <v>0</v>
      </c>
      <c r="I42" s="15">
        <f t="shared" si="4"/>
        <v>3528</v>
      </c>
      <c r="J42" s="16">
        <v>3528</v>
      </c>
      <c r="K42" s="16">
        <v>3528</v>
      </c>
    </row>
    <row r="43" spans="1:11" ht="16.5" customHeight="1">
      <c r="A43" s="45" t="s">
        <v>75</v>
      </c>
      <c r="B43" s="46"/>
      <c r="C43" s="45" t="s">
        <v>120</v>
      </c>
      <c r="D43" s="46"/>
      <c r="E43" s="3">
        <v>300000</v>
      </c>
      <c r="F43" s="3">
        <v>300000</v>
      </c>
      <c r="G43" s="8">
        <f t="shared" si="2"/>
        <v>1</v>
      </c>
      <c r="H43" s="9">
        <f t="shared" si="3"/>
        <v>0</v>
      </c>
      <c r="I43" s="15">
        <f t="shared" si="4"/>
        <v>211680</v>
      </c>
      <c r="J43" s="16">
        <v>211680</v>
      </c>
      <c r="K43" s="16">
        <v>211680</v>
      </c>
    </row>
    <row r="44" spans="1:11" ht="15.75" customHeight="1">
      <c r="A44" s="43" t="s">
        <v>95</v>
      </c>
      <c r="B44" s="44"/>
      <c r="C44" s="45" t="s">
        <v>124</v>
      </c>
      <c r="D44" s="46"/>
      <c r="E44" s="3">
        <v>0</v>
      </c>
      <c r="F44" s="3">
        <v>150000</v>
      </c>
      <c r="G44" s="8" t="e">
        <f t="shared" si="2"/>
        <v>#DIV/0!</v>
      </c>
      <c r="H44" s="9">
        <f t="shared" si="3"/>
        <v>150000</v>
      </c>
      <c r="I44" s="15">
        <f t="shared" si="4"/>
        <v>105840</v>
      </c>
      <c r="J44" s="16">
        <v>105840</v>
      </c>
      <c r="K44" s="16">
        <v>105840</v>
      </c>
    </row>
    <row r="45" spans="1:11" ht="15" customHeight="1">
      <c r="A45" s="43" t="s">
        <v>30</v>
      </c>
      <c r="B45" s="44"/>
      <c r="C45" s="45" t="s">
        <v>97</v>
      </c>
      <c r="D45" s="46"/>
      <c r="E45" s="3">
        <v>10000</v>
      </c>
      <c r="F45" s="3">
        <v>10000</v>
      </c>
      <c r="G45" s="8">
        <f t="shared" si="2"/>
        <v>1</v>
      </c>
      <c r="H45" s="9">
        <f t="shared" si="3"/>
        <v>0</v>
      </c>
      <c r="I45" s="15">
        <f t="shared" si="4"/>
        <v>7056</v>
      </c>
      <c r="J45" s="16">
        <v>7056</v>
      </c>
      <c r="K45" s="16">
        <v>7056</v>
      </c>
    </row>
    <row r="46" spans="1:11" ht="16.5" customHeight="1">
      <c r="A46" s="45" t="s">
        <v>31</v>
      </c>
      <c r="B46" s="46"/>
      <c r="C46" s="45" t="s">
        <v>32</v>
      </c>
      <c r="D46" s="46"/>
      <c r="E46" s="3">
        <v>110000</v>
      </c>
      <c r="F46" s="3">
        <v>110000</v>
      </c>
      <c r="G46" s="8">
        <f t="shared" si="2"/>
        <v>1</v>
      </c>
      <c r="H46" s="9">
        <f t="shared" si="3"/>
        <v>0</v>
      </c>
      <c r="I46" s="15">
        <f t="shared" si="4"/>
        <v>77616</v>
      </c>
      <c r="J46" s="16">
        <v>77616</v>
      </c>
      <c r="K46" s="16">
        <v>77616</v>
      </c>
    </row>
    <row r="47" spans="1:11" ht="20.25" customHeight="1">
      <c r="A47" s="43" t="s">
        <v>102</v>
      </c>
      <c r="B47" s="44"/>
      <c r="C47" s="45" t="s">
        <v>76</v>
      </c>
      <c r="D47" s="46"/>
      <c r="E47" s="3">
        <v>210000</v>
      </c>
      <c r="F47" s="3">
        <v>380000</v>
      </c>
      <c r="G47" s="8">
        <f t="shared" si="2"/>
        <v>1.8095238095238095</v>
      </c>
      <c r="H47" s="9">
        <f t="shared" si="3"/>
        <v>170000</v>
      </c>
      <c r="I47" s="15">
        <f t="shared" si="4"/>
        <v>268128</v>
      </c>
      <c r="J47" s="16">
        <v>268128</v>
      </c>
      <c r="K47" s="16">
        <v>268128</v>
      </c>
    </row>
    <row r="48" spans="1:11" ht="17.25" customHeight="1">
      <c r="A48" s="45" t="s">
        <v>33</v>
      </c>
      <c r="B48" s="46"/>
      <c r="C48" s="45" t="s">
        <v>34</v>
      </c>
      <c r="D48" s="46"/>
      <c r="E48" s="3">
        <v>500000</v>
      </c>
      <c r="F48" s="3">
        <v>500000</v>
      </c>
      <c r="G48" s="8">
        <f t="shared" si="2"/>
        <v>1</v>
      </c>
      <c r="H48" s="9">
        <f t="shared" si="3"/>
        <v>0</v>
      </c>
      <c r="I48" s="15">
        <f t="shared" si="4"/>
        <v>352800</v>
      </c>
      <c r="J48" s="16">
        <v>352800</v>
      </c>
      <c r="K48" s="16">
        <v>352800</v>
      </c>
    </row>
    <row r="49" spans="1:11" ht="20.25" customHeight="1">
      <c r="A49" s="45" t="s">
        <v>35</v>
      </c>
      <c r="B49" s="46"/>
      <c r="C49" s="45" t="s">
        <v>122</v>
      </c>
      <c r="D49" s="46"/>
      <c r="E49" s="3">
        <v>733000</v>
      </c>
      <c r="F49" s="3">
        <v>500000</v>
      </c>
      <c r="G49" s="8">
        <f t="shared" si="2"/>
        <v>0.6821282401091405</v>
      </c>
      <c r="H49" s="9">
        <f t="shared" si="3"/>
        <v>-233000</v>
      </c>
      <c r="I49" s="15">
        <f t="shared" si="4"/>
        <v>352800</v>
      </c>
      <c r="J49" s="16">
        <v>352800</v>
      </c>
      <c r="K49" s="16">
        <v>352800</v>
      </c>
    </row>
    <row r="50" spans="1:11" ht="20.25" customHeight="1">
      <c r="A50" s="45" t="s">
        <v>36</v>
      </c>
      <c r="B50" s="46"/>
      <c r="C50" s="45" t="s">
        <v>111</v>
      </c>
      <c r="D50" s="46"/>
      <c r="E50" s="3">
        <v>200000</v>
      </c>
      <c r="F50" s="3">
        <v>200000</v>
      </c>
      <c r="G50" s="8">
        <f t="shared" si="2"/>
        <v>1</v>
      </c>
      <c r="H50" s="9">
        <f t="shared" si="3"/>
        <v>0</v>
      </c>
      <c r="I50" s="15">
        <f t="shared" si="4"/>
        <v>141120</v>
      </c>
      <c r="J50" s="16">
        <v>141120</v>
      </c>
      <c r="K50" s="16">
        <v>141120</v>
      </c>
    </row>
    <row r="51" spans="1:11" ht="16.5" customHeight="1">
      <c r="A51" s="43" t="s">
        <v>84</v>
      </c>
      <c r="B51" s="44"/>
      <c r="C51" s="45" t="s">
        <v>85</v>
      </c>
      <c r="D51" s="46"/>
      <c r="E51" s="3">
        <v>110000</v>
      </c>
      <c r="F51" s="3">
        <v>120000</v>
      </c>
      <c r="G51" s="8">
        <f t="shared" si="2"/>
        <v>1.0909090909090908</v>
      </c>
      <c r="H51" s="9">
        <f t="shared" si="3"/>
        <v>10000</v>
      </c>
      <c r="I51" s="15">
        <f t="shared" si="4"/>
        <v>84672</v>
      </c>
      <c r="J51" s="16">
        <v>84672</v>
      </c>
      <c r="K51" s="16">
        <v>84672</v>
      </c>
    </row>
    <row r="52" spans="1:11" ht="19.5" customHeight="1">
      <c r="A52" s="43" t="s">
        <v>96</v>
      </c>
      <c r="B52" s="44"/>
      <c r="C52" s="45" t="s">
        <v>118</v>
      </c>
      <c r="D52" s="46"/>
      <c r="E52" s="3">
        <v>30000</v>
      </c>
      <c r="F52" s="3">
        <v>30000</v>
      </c>
      <c r="G52" s="8">
        <f t="shared" si="2"/>
        <v>1</v>
      </c>
      <c r="H52" s="9">
        <f t="shared" si="3"/>
        <v>0</v>
      </c>
      <c r="I52" s="15">
        <f t="shared" si="4"/>
        <v>21168</v>
      </c>
      <c r="J52" s="16">
        <v>21168</v>
      </c>
      <c r="K52" s="16">
        <v>21168</v>
      </c>
    </row>
    <row r="53" spans="1:11" ht="18.75" customHeight="1">
      <c r="A53" s="43" t="s">
        <v>93</v>
      </c>
      <c r="B53" s="44"/>
      <c r="C53" s="45" t="s">
        <v>127</v>
      </c>
      <c r="D53" s="46"/>
      <c r="E53" s="3">
        <v>180000</v>
      </c>
      <c r="F53" s="3">
        <v>180000</v>
      </c>
      <c r="G53" s="8">
        <f t="shared" si="2"/>
        <v>1</v>
      </c>
      <c r="H53" s="9">
        <f t="shared" si="3"/>
        <v>0</v>
      </c>
      <c r="I53" s="15">
        <f t="shared" si="4"/>
        <v>127008</v>
      </c>
      <c r="J53" s="16">
        <v>127008</v>
      </c>
      <c r="K53" s="16">
        <v>127008</v>
      </c>
    </row>
    <row r="54" spans="1:11" ht="13.5" customHeight="1">
      <c r="A54" s="43" t="s">
        <v>103</v>
      </c>
      <c r="B54" s="44"/>
      <c r="C54" s="45" t="s">
        <v>77</v>
      </c>
      <c r="D54" s="46"/>
      <c r="E54" s="3">
        <v>20000</v>
      </c>
      <c r="F54" s="3">
        <v>20000</v>
      </c>
      <c r="G54" s="8">
        <f t="shared" si="2"/>
        <v>1</v>
      </c>
      <c r="H54" s="9">
        <f t="shared" si="3"/>
        <v>0</v>
      </c>
      <c r="I54" s="15">
        <f t="shared" si="4"/>
        <v>14112</v>
      </c>
      <c r="J54" s="16">
        <v>14112</v>
      </c>
      <c r="K54" s="16">
        <v>14112</v>
      </c>
    </row>
    <row r="55" spans="1:11" ht="16.5" customHeight="1">
      <c r="A55" s="43" t="s">
        <v>104</v>
      </c>
      <c r="B55" s="44"/>
      <c r="C55" s="45" t="s">
        <v>78</v>
      </c>
      <c r="D55" s="46"/>
      <c r="E55" s="3">
        <v>90000</v>
      </c>
      <c r="F55" s="3">
        <v>0</v>
      </c>
      <c r="H55" s="9">
        <f t="shared" si="3"/>
        <v>-90000</v>
      </c>
      <c r="I55" s="15">
        <f t="shared" si="4"/>
        <v>0</v>
      </c>
      <c r="J55" s="16">
        <v>0</v>
      </c>
      <c r="K55" s="16">
        <v>0</v>
      </c>
    </row>
    <row r="56" spans="1:11" ht="22.5" customHeight="1">
      <c r="A56" s="43" t="s">
        <v>116</v>
      </c>
      <c r="B56" s="44"/>
      <c r="C56" s="45" t="s">
        <v>126</v>
      </c>
      <c r="D56" s="46"/>
      <c r="E56" s="3">
        <v>172000</v>
      </c>
      <c r="F56" s="3">
        <v>212000</v>
      </c>
      <c r="G56" s="8">
        <f t="shared" si="2"/>
        <v>1.2325581395348837</v>
      </c>
      <c r="H56" s="9">
        <f t="shared" si="3"/>
        <v>40000</v>
      </c>
      <c r="I56" s="15">
        <f t="shared" si="4"/>
        <v>149587.2</v>
      </c>
      <c r="J56" s="16">
        <v>149587</v>
      </c>
      <c r="K56" s="16">
        <v>149587</v>
      </c>
    </row>
    <row r="57" spans="1:11" ht="16.5" customHeight="1">
      <c r="A57" s="43" t="s">
        <v>86</v>
      </c>
      <c r="B57" s="44"/>
      <c r="C57" s="45" t="s">
        <v>79</v>
      </c>
      <c r="D57" s="46"/>
      <c r="E57" s="3">
        <v>220000</v>
      </c>
      <c r="F57" s="3">
        <v>220000</v>
      </c>
      <c r="G57" s="8">
        <f t="shared" si="2"/>
        <v>1</v>
      </c>
      <c r="H57" s="9">
        <f t="shared" si="3"/>
        <v>0</v>
      </c>
      <c r="I57" s="15">
        <f t="shared" si="4"/>
        <v>155232</v>
      </c>
      <c r="J57" s="16">
        <v>155232</v>
      </c>
      <c r="K57" s="16">
        <v>155232</v>
      </c>
    </row>
    <row r="58" spans="1:11" ht="22.5" customHeight="1">
      <c r="A58" s="43" t="s">
        <v>105</v>
      </c>
      <c r="B58" s="44"/>
      <c r="C58" s="45" t="s">
        <v>110</v>
      </c>
      <c r="D58" s="46"/>
      <c r="E58" s="3">
        <v>70000</v>
      </c>
      <c r="F58" s="3">
        <v>70000</v>
      </c>
      <c r="G58" s="8">
        <f t="shared" si="2"/>
        <v>1</v>
      </c>
      <c r="H58" s="9">
        <f t="shared" si="3"/>
        <v>0</v>
      </c>
      <c r="I58" s="15">
        <f t="shared" si="4"/>
        <v>49392</v>
      </c>
      <c r="J58" s="16">
        <v>49392</v>
      </c>
      <c r="K58" s="16">
        <v>49392</v>
      </c>
    </row>
    <row r="59" spans="1:11" ht="19.5" customHeight="1">
      <c r="A59" s="43" t="s">
        <v>37</v>
      </c>
      <c r="B59" s="44"/>
      <c r="C59" s="45" t="s">
        <v>38</v>
      </c>
      <c r="D59" s="46"/>
      <c r="E59" s="3">
        <v>10000</v>
      </c>
      <c r="F59" s="3">
        <v>10000</v>
      </c>
      <c r="G59" s="8">
        <f t="shared" si="2"/>
        <v>1</v>
      </c>
      <c r="H59" s="9">
        <f t="shared" si="3"/>
        <v>0</v>
      </c>
      <c r="I59" s="15">
        <f t="shared" si="4"/>
        <v>7056</v>
      </c>
      <c r="J59" s="16">
        <v>7056</v>
      </c>
      <c r="K59" s="16">
        <v>7056</v>
      </c>
    </row>
    <row r="60" spans="1:11" ht="18" customHeight="1">
      <c r="A60" s="45" t="s">
        <v>39</v>
      </c>
      <c r="B60" s="46"/>
      <c r="C60" s="45" t="s">
        <v>40</v>
      </c>
      <c r="D60" s="46"/>
      <c r="E60" s="3">
        <v>17265000</v>
      </c>
      <c r="F60" s="3">
        <f>(SUM(F26:F27)*5%)+(SUM(F29:F58)-F42-F43-F44-F47-F48-F56)*27%</f>
        <v>4895250</v>
      </c>
      <c r="G60" s="8">
        <f t="shared" si="2"/>
        <v>0.2835360556038228</v>
      </c>
      <c r="H60" s="9">
        <f t="shared" si="3"/>
        <v>-12369750</v>
      </c>
      <c r="I60" s="18">
        <f>F60+I28*18%</f>
        <v>12889564.8</v>
      </c>
      <c r="J60" s="25">
        <f>F60+J28*18%</f>
        <v>13771381.2</v>
      </c>
      <c r="K60" s="25">
        <f>F60+K28*18%</f>
        <v>13771381.2</v>
      </c>
    </row>
    <row r="61" spans="1:11" ht="18.75" customHeight="1">
      <c r="A61" s="45" t="s">
        <v>80</v>
      </c>
      <c r="B61" s="46"/>
      <c r="C61" s="45" t="s">
        <v>81</v>
      </c>
      <c r="D61" s="46"/>
      <c r="E61" s="3">
        <v>14743000</v>
      </c>
      <c r="F61" s="3"/>
      <c r="G61" s="8">
        <f t="shared" si="2"/>
        <v>0</v>
      </c>
      <c r="H61" s="9">
        <f t="shared" si="3"/>
        <v>-14743000</v>
      </c>
      <c r="I61" s="18">
        <v>5217319</v>
      </c>
      <c r="J61" s="16">
        <v>5793730</v>
      </c>
      <c r="K61" s="16">
        <v>5793730</v>
      </c>
    </row>
    <row r="62" spans="1:11" ht="15.75" customHeight="1">
      <c r="A62" s="43" t="s">
        <v>98</v>
      </c>
      <c r="B62" s="44"/>
      <c r="C62" s="45" t="s">
        <v>82</v>
      </c>
      <c r="D62" s="46"/>
      <c r="E62" s="3">
        <v>30000</v>
      </c>
      <c r="F62" s="3">
        <v>30000</v>
      </c>
      <c r="G62" s="8">
        <f t="shared" si="2"/>
        <v>1</v>
      </c>
      <c r="H62" s="9">
        <f t="shared" si="3"/>
        <v>0</v>
      </c>
      <c r="I62" s="15">
        <f>F62*70.56%</f>
        <v>21168</v>
      </c>
      <c r="J62" s="16">
        <v>21168</v>
      </c>
      <c r="K62" s="16">
        <v>21168</v>
      </c>
    </row>
    <row r="63" spans="1:11" ht="13.5" customHeight="1">
      <c r="A63" s="41"/>
      <c r="B63" s="42"/>
      <c r="C63" s="35" t="s">
        <v>87</v>
      </c>
      <c r="D63" s="37"/>
      <c r="E63" s="1">
        <f>SUM(E26:E62)</f>
        <v>116894000</v>
      </c>
      <c r="F63" s="1">
        <f>SUM(F26:F62)</f>
        <v>24637250</v>
      </c>
      <c r="G63" s="8">
        <f t="shared" si="2"/>
        <v>0.21076573647920338</v>
      </c>
      <c r="H63" s="9">
        <f t="shared" si="3"/>
        <v>-92256750</v>
      </c>
      <c r="I63" s="24">
        <f>SUM(I26:I62)</f>
        <v>76449699</v>
      </c>
      <c r="J63" s="24">
        <f>SUM(J26:J62)</f>
        <v>82806906.2</v>
      </c>
      <c r="K63" s="24">
        <f>SUM(K26:K62)</f>
        <v>82806906.2</v>
      </c>
    </row>
    <row r="64" spans="1:11" ht="19.5" customHeight="1">
      <c r="A64" s="41"/>
      <c r="B64" s="42"/>
      <c r="C64" s="35" t="s">
        <v>119</v>
      </c>
      <c r="D64" s="37"/>
      <c r="E64" s="1">
        <v>4549000</v>
      </c>
      <c r="F64" s="1"/>
      <c r="G64" s="8">
        <f t="shared" si="2"/>
        <v>0</v>
      </c>
      <c r="H64" s="9">
        <f t="shared" si="3"/>
        <v>-4549000</v>
      </c>
      <c r="I64" s="18"/>
      <c r="J64" s="16"/>
      <c r="K64" s="16"/>
    </row>
    <row r="65" spans="1:11" ht="18.75" customHeight="1">
      <c r="A65" s="31" t="s">
        <v>41</v>
      </c>
      <c r="B65" s="32"/>
      <c r="C65" s="33" t="s">
        <v>106</v>
      </c>
      <c r="D65" s="34"/>
      <c r="E65" s="2">
        <v>0</v>
      </c>
      <c r="F65" s="2">
        <v>0</v>
      </c>
      <c r="G65" s="8" t="e">
        <f t="shared" si="2"/>
        <v>#DIV/0!</v>
      </c>
      <c r="H65" s="9">
        <f t="shared" si="3"/>
        <v>0</v>
      </c>
      <c r="I65" s="18"/>
      <c r="J65" s="16"/>
      <c r="K65" s="16"/>
    </row>
    <row r="66" spans="1:11" ht="16.5" customHeight="1">
      <c r="A66" s="31" t="s">
        <v>42</v>
      </c>
      <c r="B66" s="32"/>
      <c r="C66" s="33" t="s">
        <v>43</v>
      </c>
      <c r="D66" s="34"/>
      <c r="E66" s="2">
        <v>1532000</v>
      </c>
      <c r="F66" s="2">
        <v>1693000</v>
      </c>
      <c r="G66" s="8">
        <f t="shared" si="2"/>
        <v>1.1050913838120104</v>
      </c>
      <c r="H66" s="9">
        <f t="shared" si="3"/>
        <v>161000</v>
      </c>
      <c r="I66" s="15">
        <f>F66*70.56%</f>
        <v>1194580.8</v>
      </c>
      <c r="J66" s="16">
        <v>1194581</v>
      </c>
      <c r="K66" s="16">
        <v>1194581</v>
      </c>
    </row>
    <row r="67" spans="1:11" ht="18" customHeight="1">
      <c r="A67" s="31" t="s">
        <v>44</v>
      </c>
      <c r="B67" s="32"/>
      <c r="C67" s="33" t="s">
        <v>45</v>
      </c>
      <c r="D67" s="34"/>
      <c r="E67" s="2">
        <v>368000</v>
      </c>
      <c r="F67" s="2">
        <v>457000</v>
      </c>
      <c r="G67" s="8">
        <f t="shared" si="2"/>
        <v>1.2418478260869565</v>
      </c>
      <c r="H67" s="9">
        <f t="shared" si="3"/>
        <v>89000</v>
      </c>
      <c r="I67" s="15">
        <f>F67*70.56%</f>
        <v>322459.2</v>
      </c>
      <c r="J67" s="16">
        <v>322459</v>
      </c>
      <c r="K67" s="16">
        <v>322459</v>
      </c>
    </row>
    <row r="68" spans="1:11" ht="24" customHeight="1">
      <c r="A68" s="35" t="s">
        <v>88</v>
      </c>
      <c r="B68" s="36"/>
      <c r="C68" s="36"/>
      <c r="D68" s="37"/>
      <c r="E68" s="1">
        <f>SUM(E65:E67)</f>
        <v>1900000</v>
      </c>
      <c r="F68" s="1">
        <f>SUM(F65:F67)</f>
        <v>2150000</v>
      </c>
      <c r="G68" s="8">
        <f t="shared" si="2"/>
        <v>1.131578947368421</v>
      </c>
      <c r="H68" s="9">
        <f t="shared" si="3"/>
        <v>250000</v>
      </c>
      <c r="I68" s="24">
        <f>SUM(I65:I67)</f>
        <v>1517040</v>
      </c>
      <c r="J68" s="24">
        <f>SUM(J65:J67)</f>
        <v>1517040</v>
      </c>
      <c r="K68" s="24">
        <f>SUM(K65:K67)</f>
        <v>1517040</v>
      </c>
    </row>
    <row r="69" spans="1:11" ht="21.75" customHeight="1">
      <c r="A69" s="38" t="s">
        <v>46</v>
      </c>
      <c r="B69" s="39"/>
      <c r="C69" s="39"/>
      <c r="D69" s="40"/>
      <c r="E69" s="4">
        <f>E23+E25+E63+E68+E64</f>
        <v>173219000</v>
      </c>
      <c r="F69" s="4">
        <f>F23+F25+F63+F68+F64</f>
        <v>68346250</v>
      </c>
      <c r="G69" s="8">
        <f t="shared" si="2"/>
        <v>0.39456554996853693</v>
      </c>
      <c r="H69" s="9">
        <f t="shared" si="3"/>
        <v>-104872750</v>
      </c>
      <c r="I69" s="23">
        <f>I23+I25+I63+I68+I64</f>
        <v>107290768</v>
      </c>
      <c r="J69" s="23">
        <f>J23+J25+J63+J68+J64</f>
        <v>113647975.2</v>
      </c>
      <c r="K69" s="23">
        <f>K23+K25+K63+K68+K64</f>
        <v>113647975.2</v>
      </c>
    </row>
  </sheetData>
  <sheetProtection/>
  <mergeCells count="133">
    <mergeCell ref="A3:B3"/>
    <mergeCell ref="C7:D7"/>
    <mergeCell ref="A1:F1"/>
    <mergeCell ref="A2:B2"/>
    <mergeCell ref="C2:D2"/>
    <mergeCell ref="A6:B6"/>
    <mergeCell ref="C6:D6"/>
    <mergeCell ref="A4:B4"/>
    <mergeCell ref="C4:D4"/>
    <mergeCell ref="A5:B5"/>
    <mergeCell ref="C5:D5"/>
    <mergeCell ref="A10:B10"/>
    <mergeCell ref="C10:D10"/>
    <mergeCell ref="A11:B11"/>
    <mergeCell ref="C11:D11"/>
    <mergeCell ref="C3:D3"/>
    <mergeCell ref="A8:B8"/>
    <mergeCell ref="C8:D8"/>
    <mergeCell ref="A9:B9"/>
    <mergeCell ref="C9:D9"/>
    <mergeCell ref="A7:B7"/>
    <mergeCell ref="C15:D15"/>
    <mergeCell ref="A16:B16"/>
    <mergeCell ref="C16:D16"/>
    <mergeCell ref="A17:D17"/>
    <mergeCell ref="A15:B15"/>
    <mergeCell ref="A12:B12"/>
    <mergeCell ref="C12:D12"/>
    <mergeCell ref="A13:B13"/>
    <mergeCell ref="C13:D13"/>
    <mergeCell ref="A19:B19"/>
    <mergeCell ref="C19:D19"/>
    <mergeCell ref="A20:B20"/>
    <mergeCell ref="C20:D20"/>
    <mergeCell ref="A18:B18"/>
    <mergeCell ref="C18:D18"/>
    <mergeCell ref="A23:B23"/>
    <mergeCell ref="C23:D23"/>
    <mergeCell ref="A24:B24"/>
    <mergeCell ref="C24:D24"/>
    <mergeCell ref="A21:B21"/>
    <mergeCell ref="C21:D21"/>
    <mergeCell ref="A22:B22"/>
    <mergeCell ref="C22:D22"/>
    <mergeCell ref="A26:B26"/>
    <mergeCell ref="C26:D26"/>
    <mergeCell ref="A27:B27"/>
    <mergeCell ref="C27:D27"/>
    <mergeCell ref="A25:B25"/>
    <mergeCell ref="C25:D25"/>
    <mergeCell ref="A30:B30"/>
    <mergeCell ref="C30:D30"/>
    <mergeCell ref="A31:B31"/>
    <mergeCell ref="C31:D31"/>
    <mergeCell ref="A28:B28"/>
    <mergeCell ref="C28:D28"/>
    <mergeCell ref="A29:B29"/>
    <mergeCell ref="C29:D29"/>
    <mergeCell ref="A34:B34"/>
    <mergeCell ref="C34:D34"/>
    <mergeCell ref="A35:B35"/>
    <mergeCell ref="C35:D35"/>
    <mergeCell ref="A32:B32"/>
    <mergeCell ref="C32:D32"/>
    <mergeCell ref="A33:B33"/>
    <mergeCell ref="C33:D33"/>
    <mergeCell ref="A38:B38"/>
    <mergeCell ref="C38:D38"/>
    <mergeCell ref="A39:B39"/>
    <mergeCell ref="C39:D39"/>
    <mergeCell ref="A36:B36"/>
    <mergeCell ref="C36:D36"/>
    <mergeCell ref="A37:B37"/>
    <mergeCell ref="C37:D37"/>
    <mergeCell ref="A42:B42"/>
    <mergeCell ref="C42:D42"/>
    <mergeCell ref="A43:B43"/>
    <mergeCell ref="C43:D43"/>
    <mergeCell ref="A40:B40"/>
    <mergeCell ref="C40:D40"/>
    <mergeCell ref="A41:B41"/>
    <mergeCell ref="C41:D41"/>
    <mergeCell ref="A46:B46"/>
    <mergeCell ref="C46:D46"/>
    <mergeCell ref="A47:B47"/>
    <mergeCell ref="C47:D47"/>
    <mergeCell ref="A44:B44"/>
    <mergeCell ref="C44:D44"/>
    <mergeCell ref="A45:B45"/>
    <mergeCell ref="C45:D45"/>
    <mergeCell ref="A50:B50"/>
    <mergeCell ref="C50:D50"/>
    <mergeCell ref="A51:B51"/>
    <mergeCell ref="C51:D51"/>
    <mergeCell ref="A48:B48"/>
    <mergeCell ref="C48:D48"/>
    <mergeCell ref="A49:B49"/>
    <mergeCell ref="C49:D49"/>
    <mergeCell ref="A54:B54"/>
    <mergeCell ref="C54:D54"/>
    <mergeCell ref="A55:B55"/>
    <mergeCell ref="C55:D55"/>
    <mergeCell ref="A52:B52"/>
    <mergeCell ref="C52:D52"/>
    <mergeCell ref="A53:B53"/>
    <mergeCell ref="C53:D53"/>
    <mergeCell ref="A58:B58"/>
    <mergeCell ref="C58:D58"/>
    <mergeCell ref="A59:B59"/>
    <mergeCell ref="C59:D59"/>
    <mergeCell ref="A56:B56"/>
    <mergeCell ref="C56:D56"/>
    <mergeCell ref="A57:B57"/>
    <mergeCell ref="C57:D57"/>
    <mergeCell ref="C63:D63"/>
    <mergeCell ref="A64:B64"/>
    <mergeCell ref="C64:D64"/>
    <mergeCell ref="A62:B62"/>
    <mergeCell ref="C62:D62"/>
    <mergeCell ref="A60:B60"/>
    <mergeCell ref="C60:D60"/>
    <mergeCell ref="A61:B61"/>
    <mergeCell ref="C61:D61"/>
    <mergeCell ref="C14:D14"/>
    <mergeCell ref="A67:B67"/>
    <mergeCell ref="C67:D67"/>
    <mergeCell ref="A68:D68"/>
    <mergeCell ref="A69:D69"/>
    <mergeCell ref="A65:B65"/>
    <mergeCell ref="C65:D65"/>
    <mergeCell ref="A66:B66"/>
    <mergeCell ref="C66:D66"/>
    <mergeCell ref="A63:B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2016-02-07T18:31:05Z</cp:lastPrinted>
  <dcterms:created xsi:type="dcterms:W3CDTF">2015-01-26T07:20:15Z</dcterms:created>
  <dcterms:modified xsi:type="dcterms:W3CDTF">2020-11-24T09:38:36Z</dcterms:modified>
  <cp:category/>
  <cp:version/>
  <cp:contentType/>
  <cp:contentStatus/>
</cp:coreProperties>
</file>