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KFT\Desktop\Györgyinek\"/>
    </mc:Choice>
  </mc:AlternateContent>
  <bookViews>
    <workbookView xWindow="0" yWindow="0" windowWidth="19200" windowHeight="7310"/>
  </bookViews>
  <sheets>
    <sheet name="Munka1" sheetId="1" r:id="rId1"/>
  </sheets>
  <definedNames>
    <definedName name="_xlnm.Print_Titles" localSheetId="0">Munka1!$1:$3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29" i="1"/>
  <c r="D30" i="1"/>
  <c r="D31" i="1"/>
  <c r="D32" i="1"/>
  <c r="D33" i="1"/>
  <c r="D34" i="1"/>
  <c r="D35" i="1"/>
  <c r="D36" i="1"/>
  <c r="D37" i="1"/>
  <c r="D38" i="1"/>
  <c r="D28" i="1"/>
  <c r="D114" i="1"/>
  <c r="D44" i="1"/>
  <c r="D45" i="1"/>
  <c r="D46" i="1"/>
  <c r="D47" i="1"/>
  <c r="D48" i="1"/>
  <c r="D49" i="1"/>
  <c r="D50" i="1"/>
  <c r="D51" i="1"/>
  <c r="D99" i="1"/>
  <c r="G12" i="1" l="1"/>
  <c r="E133" i="1" l="1"/>
  <c r="D157" i="1" l="1"/>
  <c r="E171" i="1" l="1"/>
  <c r="E12" i="1"/>
  <c r="C12" i="1" l="1"/>
  <c r="G116" i="1" l="1"/>
  <c r="G101" i="1"/>
  <c r="G95" i="1"/>
  <c r="G88" i="1"/>
  <c r="G60" i="1"/>
  <c r="G53" i="1"/>
  <c r="G121" i="1" s="1"/>
  <c r="G39" i="1"/>
  <c r="G24" i="1"/>
  <c r="G19" i="1"/>
  <c r="G171" i="1"/>
  <c r="G160" i="1"/>
  <c r="G142" i="1"/>
  <c r="G133" i="1"/>
  <c r="G120" i="1" l="1"/>
  <c r="F160" i="1"/>
  <c r="F118" i="1"/>
  <c r="F133" i="1"/>
  <c r="F173" i="1" l="1"/>
  <c r="G122" i="1"/>
  <c r="E160" i="1"/>
  <c r="E142" i="1"/>
  <c r="E116" i="1"/>
  <c r="E101" i="1"/>
  <c r="E122" i="1" s="1"/>
  <c r="E95" i="1"/>
  <c r="E88" i="1"/>
  <c r="E60" i="1"/>
  <c r="E53" i="1"/>
  <c r="E121" i="1" s="1"/>
  <c r="E39" i="1"/>
  <c r="E24" i="1"/>
  <c r="E19" i="1"/>
  <c r="E120" i="1" l="1"/>
  <c r="E118" i="1" s="1"/>
  <c r="E173" i="1" s="1"/>
  <c r="G118" i="1"/>
  <c r="G173" i="1" s="1"/>
  <c r="C171" i="1"/>
  <c r="D43" i="1"/>
  <c r="D58" i="1"/>
  <c r="D57" i="1"/>
  <c r="D101" i="1"/>
  <c r="D109" i="1"/>
  <c r="D128" i="1"/>
  <c r="D129" i="1"/>
  <c r="D130" i="1"/>
  <c r="D127" i="1"/>
  <c r="D138" i="1"/>
  <c r="D139" i="1"/>
  <c r="D137" i="1"/>
  <c r="D148" i="1"/>
  <c r="D149" i="1"/>
  <c r="D150" i="1"/>
  <c r="D151" i="1"/>
  <c r="D152" i="1"/>
  <c r="D153" i="1"/>
  <c r="D154" i="1"/>
  <c r="D155" i="1"/>
  <c r="D156" i="1"/>
  <c r="D147" i="1"/>
  <c r="D163" i="1"/>
  <c r="D171" i="1" s="1"/>
  <c r="C133" i="1"/>
  <c r="D95" i="1" l="1"/>
  <c r="D116" i="1"/>
  <c r="D60" i="1"/>
  <c r="D160" i="1"/>
  <c r="D133" i="1"/>
  <c r="D142" i="1"/>
  <c r="D53" i="1"/>
  <c r="C160" i="1"/>
  <c r="C142" i="1"/>
  <c r="C116" i="1"/>
  <c r="C101" i="1"/>
  <c r="C95" i="1"/>
  <c r="C88" i="1"/>
  <c r="C60" i="1"/>
  <c r="C53" i="1"/>
  <c r="C39" i="1"/>
  <c r="C24" i="1"/>
  <c r="C19" i="1"/>
  <c r="C120" i="1" l="1"/>
  <c r="D88" i="1"/>
  <c r="D173" i="1" s="1"/>
  <c r="C121" i="1"/>
  <c r="C122" i="1"/>
  <c r="C118" i="1" l="1"/>
  <c r="C173" i="1" s="1"/>
</calcChain>
</file>

<file path=xl/sharedStrings.xml><?xml version="1.0" encoding="utf-8"?>
<sst xmlns="http://schemas.openxmlformats.org/spreadsheetml/2006/main" count="245" uniqueCount="239">
  <si>
    <t>szám</t>
  </si>
  <si>
    <t>Feladat megnevezése</t>
  </si>
  <si>
    <t>Összege</t>
  </si>
  <si>
    <t>.0000</t>
  </si>
  <si>
    <t>Farsangi Színház</t>
  </si>
  <si>
    <t>Nők Napja</t>
  </si>
  <si>
    <t>Pilvax Kávéház Városi Ünnep</t>
  </si>
  <si>
    <t>Vers, Város, Költészet Napja</t>
  </si>
  <si>
    <t>Holokauszt Emléknap</t>
  </si>
  <si>
    <t>Te szedd! Város takarítás</t>
  </si>
  <si>
    <t>Városi Majális</t>
  </si>
  <si>
    <t>Városi Triatlon</t>
  </si>
  <si>
    <t>Orbán nap</t>
  </si>
  <si>
    <t>Városi Gyerek Nap</t>
  </si>
  <si>
    <t>Pedagógus Nap</t>
  </si>
  <si>
    <t>Pünkösdi Fesztivál</t>
  </si>
  <si>
    <t>Szent Iván Éj Múzeumi Napok</t>
  </si>
  <si>
    <t>Szent István ünnep</t>
  </si>
  <si>
    <t>Idősek Világnapja</t>
  </si>
  <si>
    <t>Városi ünnepély okt.23.</t>
  </si>
  <si>
    <t>Ádventi forgatag</t>
  </si>
  <si>
    <t>Fiatalok a városért</t>
  </si>
  <si>
    <t>70 éven felüliek karácsonyváró</t>
  </si>
  <si>
    <t>Karácsonyi hangverseny</t>
  </si>
  <si>
    <t>Közművelődés összesen:</t>
  </si>
  <si>
    <t>.1000</t>
  </si>
  <si>
    <t>Vállalkozás Önkormányzattal</t>
  </si>
  <si>
    <t>Rendezvények</t>
  </si>
  <si>
    <t>.1001</t>
  </si>
  <si>
    <t>Város napja</t>
  </si>
  <si>
    <t>.1002</t>
  </si>
  <si>
    <t>Népcsoportok utcafesztiválja</t>
  </si>
  <si>
    <t>.1003</t>
  </si>
  <si>
    <t>.1004</t>
  </si>
  <si>
    <t>Királyi gasztro est</t>
  </si>
  <si>
    <t>Rendezvények összesen:</t>
  </si>
  <si>
    <t>.2000</t>
  </si>
  <si>
    <t>PR komm, marketing összesen:</t>
  </si>
  <si>
    <t>.5000</t>
  </si>
  <si>
    <t>TOP pályázatok-megbízási díjak</t>
  </si>
  <si>
    <t>.5001</t>
  </si>
  <si>
    <t>Tanuszoda</t>
  </si>
  <si>
    <t>.5002</t>
  </si>
  <si>
    <t>Kerékpárút</t>
  </si>
  <si>
    <t>.5003</t>
  </si>
  <si>
    <t>Iparterület</t>
  </si>
  <si>
    <t>.5004</t>
  </si>
  <si>
    <t>Alsónána csapadékvíz elvezetés</t>
  </si>
  <si>
    <t>.5005</t>
  </si>
  <si>
    <t>Agrárlogosztika</t>
  </si>
  <si>
    <t>.5006</t>
  </si>
  <si>
    <t>TOP megbízási</t>
  </si>
  <si>
    <t>TOP pályázatok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</si>
  <si>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</si>
  <si>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</si>
  <si>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</si>
  <si>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</si>
  <si>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</si>
  <si>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</si>
  <si>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</si>
  <si>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</si>
  <si>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</si>
  <si>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</si>
  <si>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</si>
  <si>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</si>
  <si>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</si>
  <si>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</si>
  <si>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</si>
  <si>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</si>
  <si>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</si>
  <si>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</si>
  <si>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</si>
  <si>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</si>
  <si>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</si>
  <si>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</si>
  <si>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</si>
  <si>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</si>
  <si>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</si>
  <si>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</si>
  <si>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Művelődési Ház</t>
  </si>
  <si>
    <t>Beszerzések</t>
  </si>
  <si>
    <t>Szolgáltatások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</si>
  <si>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</si>
  <si>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</si>
  <si>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</si>
  <si>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</si>
  <si>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</si>
  <si>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</si>
  <si>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</si>
  <si>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</si>
  <si>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</si>
  <si>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</si>
  <si>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</si>
  <si>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</si>
  <si>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</si>
  <si>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</si>
  <si>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</si>
  <si>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</si>
  <si>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</si>
  <si>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</si>
  <si>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</si>
  <si>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</si>
  <si>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</si>
  <si>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Beszerzések t.e.</t>
  </si>
  <si>
    <t>Beszerzése városdekoráció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</si>
  <si>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</si>
  <si>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</si>
  <si>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</si>
  <si>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</si>
  <si>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</si>
  <si>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</si>
  <si>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Könyvizsgálói díj</t>
  </si>
  <si>
    <t>Pénzügyi tanácsadás</t>
  </si>
  <si>
    <t>Szabályzatírás</t>
  </si>
  <si>
    <t>Bankköltség</t>
  </si>
  <si>
    <t>Tolnatáj TV</t>
  </si>
  <si>
    <t>Rádió Antritt</t>
  </si>
  <si>
    <t>Médiaworks</t>
  </si>
  <si>
    <t>Online felületek, kisfilmek</t>
  </si>
  <si>
    <t>Cafeteria és járulékai</t>
  </si>
  <si>
    <t>TH egyéb dologi</t>
  </si>
  <si>
    <t>Bérek összesen:</t>
  </si>
  <si>
    <t>Cafeteria, költségtérítés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</si>
  <si>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</si>
  <si>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</si>
  <si>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</si>
  <si>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</si>
  <si>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</si>
  <si>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</si>
  <si>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</si>
  <si>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</si>
  <si>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</si>
  <si>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</si>
  <si>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</si>
  <si>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.0035</t>
  </si>
  <si>
    <t>.0036</t>
  </si>
  <si>
    <t>.0037</t>
  </si>
  <si>
    <t>.0038</t>
  </si>
  <si>
    <t>.0039</t>
  </si>
  <si>
    <t>.0040</t>
  </si>
  <si>
    <t>.0041</t>
  </si>
  <si>
    <t>.0042</t>
  </si>
  <si>
    <t>.0043</t>
  </si>
  <si>
    <t>.0044</t>
  </si>
  <si>
    <t>.0045</t>
  </si>
  <si>
    <t>.0046</t>
  </si>
  <si>
    <t>.0047</t>
  </si>
  <si>
    <t>.0048</t>
  </si>
  <si>
    <t>.0049</t>
  </si>
  <si>
    <t>.0050</t>
  </si>
  <si>
    <t>.0051</t>
  </si>
  <si>
    <t>.0052</t>
  </si>
  <si>
    <t>.0053</t>
  </si>
  <si>
    <t>.0054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</si>
  <si>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</si>
  <si>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</si>
  <si>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</si>
  <si>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</si>
  <si>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</si>
  <si>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</si>
  <si>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</si>
  <si>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</si>
  <si>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</si>
  <si>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</si>
  <si>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</si>
  <si>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</si>
  <si>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</si>
  <si>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</si>
  <si>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</si>
  <si>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</si>
  <si>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Nagyszékely projektmm</t>
  </si>
  <si>
    <t>.5008</t>
  </si>
  <si>
    <t>.5007</t>
  </si>
  <si>
    <t>Háromfa projektmm</t>
  </si>
  <si>
    <t>.0067</t>
  </si>
  <si>
    <t>TIP egyéb üzemeltetés</t>
  </si>
  <si>
    <t>.5009</t>
  </si>
  <si>
    <t>Bolhó projektmm</t>
  </si>
  <si>
    <t>.9001</t>
  </si>
  <si>
    <t>TIP készlet érték változás</t>
  </si>
  <si>
    <t>MH készlet érték változás</t>
  </si>
  <si>
    <t>.0007</t>
  </si>
  <si>
    <t>.0008</t>
  </si>
  <si>
    <t>.0009</t>
  </si>
  <si>
    <t>Értékcsökkenés</t>
  </si>
  <si>
    <t>Közművelődés (nem tervezett)</t>
  </si>
  <si>
    <t>Közfeladat ellátás mindösszesen:</t>
  </si>
  <si>
    <t>Múzeumi feladatok összesen:</t>
  </si>
  <si>
    <t xml:space="preserve">Közművelődés (nem tervezett) összesen: </t>
  </si>
  <si>
    <t>Ebből</t>
  </si>
  <si>
    <t>.6001</t>
  </si>
  <si>
    <t>TIP áru</t>
  </si>
  <si>
    <t>Táppénz hozzájárulás</t>
  </si>
  <si>
    <t>.5011</t>
  </si>
  <si>
    <t>.5012</t>
  </si>
  <si>
    <t>Kisdorog</t>
  </si>
  <si>
    <t>Őcsény</t>
  </si>
  <si>
    <t>Egyéb összesen:</t>
  </si>
  <si>
    <t>Áfa</t>
  </si>
  <si>
    <t>.9002</t>
  </si>
  <si>
    <t>Repi szja+szocho</t>
  </si>
  <si>
    <t>.9000</t>
  </si>
  <si>
    <t>.0005</t>
  </si>
  <si>
    <t>.1005</t>
  </si>
  <si>
    <t>Euromóka</t>
  </si>
  <si>
    <t>Eredmény</t>
  </si>
  <si>
    <t>Társasági adó</t>
  </si>
  <si>
    <t>Helyi iparűzési adó</t>
  </si>
  <si>
    <t>Önkorm szerződés</t>
  </si>
  <si>
    <t>.0006</t>
  </si>
  <si>
    <t>Egyéb igénybe vett szolgáltatás</t>
  </si>
  <si>
    <t>.0004</t>
  </si>
  <si>
    <t xml:space="preserve">Egyéb </t>
  </si>
  <si>
    <t>Mindösszesen:</t>
  </si>
  <si>
    <t>Le nem vonható Áfa (arányos)</t>
  </si>
  <si>
    <t>Eurómóka</t>
  </si>
  <si>
    <t>Előre nem látható költségek</t>
  </si>
  <si>
    <t>.0068</t>
  </si>
  <si>
    <r>
      <t xml:space="preserve">Repi le nem vonható </t>
    </r>
    <r>
      <rPr>
        <sz val="11"/>
        <color theme="9"/>
        <rFont val="Calibri"/>
        <family val="2"/>
        <charset val="238"/>
        <scheme val="minor"/>
      </rPr>
      <t>Áfa</t>
    </r>
  </si>
  <si>
    <r>
      <t xml:space="preserve">TIP kiskassza díj </t>
    </r>
    <r>
      <rPr>
        <sz val="11"/>
        <color theme="9"/>
        <rFont val="Calibri"/>
        <family val="2"/>
        <charset val="238"/>
        <scheme val="minor"/>
      </rPr>
      <t>(áram, gáz</t>
    </r>
    <r>
      <rPr>
        <sz val="11"/>
        <color theme="1"/>
        <rFont val="Calibri"/>
        <family val="2"/>
        <charset val="238"/>
        <scheme val="minor"/>
      </rPr>
      <t>)</t>
    </r>
  </si>
  <si>
    <t>Megjegyzés</t>
  </si>
  <si>
    <t>2020. évi üzleti terv</t>
  </si>
  <si>
    <t>.0069</t>
  </si>
  <si>
    <t>Kézműves foglalkozások</t>
  </si>
  <si>
    <t>.0070</t>
  </si>
  <si>
    <t>Nyárvégi esték</t>
  </si>
  <si>
    <t>V. Bátaszéki Bornapok</t>
  </si>
  <si>
    <t>.5013</t>
  </si>
  <si>
    <t>Klímariadó</t>
  </si>
  <si>
    <t>.5014</t>
  </si>
  <si>
    <t>Gara projektmm</t>
  </si>
  <si>
    <t>.8002</t>
  </si>
  <si>
    <t>.8001</t>
  </si>
  <si>
    <t>Várható</t>
  </si>
  <si>
    <t>.0010/A</t>
  </si>
  <si>
    <t>?</t>
  </si>
  <si>
    <t>Felújítás</t>
  </si>
  <si>
    <t>Üzleti terv 2021</t>
  </si>
  <si>
    <t>2020.évre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</si>
</sst>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3" borderId="0" xfId="0" applyNumberFormat="1" applyFill="1" applyBorder="1"/>
    <xf numFmtId="3" fontId="0" fillId="4" borderId="0" xfId="0" applyNumberFormat="1" applyFill="1" applyBorder="1"/>
    <xf numFmtId="3" fontId="0" fillId="5" borderId="0" xfId="0" applyNumberFormat="1" applyFill="1" applyBorder="1"/>
    <xf numFmtId="3" fontId="0" fillId="6" borderId="0" xfId="0" applyNumberFormat="1" applyFill="1" applyBorder="1"/>
    <xf numFmtId="3" fontId="0" fillId="7" borderId="0" xfId="0" applyNumberFormat="1" applyFill="1" applyBorder="1"/>
    <xf numFmtId="3" fontId="0" fillId="8" borderId="0" xfId="0" applyNumberFormat="1" applyFill="1" applyBorder="1"/>
    <xf numFmtId="3" fontId="0" fillId="2" borderId="0" xfId="0" applyNumberFormat="1" applyFill="1" applyBorder="1"/>
    <xf numFmtId="3" fontId="0" fillId="9" borderId="0" xfId="0" applyNumberFormat="1" applyFill="1" applyBorder="1"/>
    <xf numFmtId="3" fontId="0" fillId="10" borderId="0" xfId="0" applyNumberFormat="1" applyFill="1" applyBorder="1"/>
    <xf numFmtId="3" fontId="0" fillId="12" borderId="0" xfId="0" applyNumberFormat="1" applyFill="1" applyBorder="1"/>
    <xf numFmtId="3" fontId="1" fillId="14" borderId="0" xfId="0" applyNumberFormat="1" applyFont="1" applyFill="1" applyBorder="1"/>
    <xf numFmtId="3" fontId="0" fillId="11" borderId="0" xfId="0" applyNumberFormat="1" applyFill="1" applyBorder="1"/>
    <xf numFmtId="3" fontId="0" fillId="11" borderId="0" xfId="0" applyNumberFormat="1" applyFont="1" applyFill="1" applyBorder="1"/>
    <xf numFmtId="3" fontId="0" fillId="0" borderId="0" xfId="0" applyNumberFormat="1" applyFont="1" applyFill="1" applyBorder="1"/>
    <xf numFmtId="3" fontId="0" fillId="13" borderId="0" xfId="0" applyNumberFormat="1" applyFill="1" applyBorder="1" applyAlignment="1">
      <alignment horizontal="left" vertical="center"/>
    </xf>
    <xf numFmtId="3" fontId="2" fillId="13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14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/>
    <xf numFmtId="3" fontId="8" fillId="0" borderId="0" xfId="0" applyNumberFormat="1" applyFont="1" applyFill="1" applyBorder="1"/>
    <xf numFmtId="3" fontId="0" fillId="14" borderId="0" xfId="0" applyNumberFormat="1" applyFill="1" applyBorder="1" applyAlignment="1">
      <alignment horizontal="center"/>
    </xf>
    <xf numFmtId="3" fontId="0" fillId="14" borderId="0" xfId="0" applyNumberFormat="1" applyFill="1" applyBorder="1"/>
    <xf numFmtId="3" fontId="1" fillId="14" borderId="0" xfId="0" applyNumberFormat="1" applyFont="1" applyFill="1" applyBorder="1" applyAlignment="1">
      <alignment horizontal="left"/>
    </xf>
    <xf numFmtId="3" fontId="0" fillId="14" borderId="0" xfId="0" applyNumberFormat="1" applyFill="1" applyBorder="1" applyAlignment="1">
      <alignment horizontal="left"/>
    </xf>
    <xf numFmtId="3" fontId="4" fillId="14" borderId="0" xfId="0" applyNumberFormat="1" applyFont="1" applyFill="1" applyBorder="1"/>
    <xf numFmtId="3" fontId="0" fillId="14" borderId="0" xfId="0" applyNumberFormat="1" applyFill="1"/>
    <xf numFmtId="3" fontId="10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/>
    <xf numFmtId="3" fontId="4" fillId="0" borderId="0" xfId="0" applyNumberFormat="1" applyFont="1" applyBorder="1" applyAlignment="1"/>
    <xf numFmtId="3" fontId="0" fillId="15" borderId="0" xfId="0" applyNumberFormat="1" applyFill="1" applyBorder="1"/>
    <xf numFmtId="3" fontId="4" fillId="0" borderId="0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CCCC"/>
      <color rgb="FF99FF66"/>
      <color rgb="FF00FFFF"/>
      <color rgb="FFCCFF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workbookViewId="0">
      <pane ySplit="2" topLeftCell="A159" activePane="bottomLeft" state="frozen"/>
      <selection pane="bottomLeft" activeCell="D94" sqref="D94"/>
    </sheetView>
  </sheetViews>
  <sheetFormatPr defaultColWidth="8.90625" defaultRowHeight="14.5" x14ac:dyDescent="0.35"/>
  <cols>
    <col min="1" max="1" width="5.54296875" style="41" bestFit="1" customWidth="1"/>
    <col min="2" max="2" width="36.08984375" style="1" bestFit="1" customWidth="1"/>
    <col min="3" max="3" width="10.453125" style="28" bestFit="1" customWidth="1"/>
    <col min="4" max="4" width="9.90625" style="1" customWidth="1"/>
    <col min="5" max="5" width="16.90625" style="2" bestFit="1" customWidth="1"/>
    <col min="6" max="6" width="12.54296875" style="2" bestFit="1" customWidth="1"/>
    <col min="7" max="7" width="11" style="1" bestFit="1" customWidth="1"/>
    <col min="8" max="8" width="29.08984375" style="1" customWidth="1"/>
    <col min="9" max="16384" width="8.90625" style="1"/>
  </cols>
  <sheetData>
    <row r="1" spans="1:8" x14ac:dyDescent="0.35">
      <c r="A1" s="36"/>
      <c r="B1" s="47"/>
      <c r="C1" s="49" t="s">
        <v>237</v>
      </c>
      <c r="D1" s="49"/>
      <c r="E1" s="46" t="s">
        <v>221</v>
      </c>
      <c r="F1" s="44" t="s">
        <v>208</v>
      </c>
      <c r="G1" s="4" t="s">
        <v>233</v>
      </c>
      <c r="H1" s="42" t="s">
        <v>220</v>
      </c>
    </row>
    <row r="2" spans="1:8" x14ac:dyDescent="0.35">
      <c r="A2" s="37" t="s">
        <v>0</v>
      </c>
      <c r="B2" s="5" t="s">
        <v>1</v>
      </c>
      <c r="C2" s="30" t="s">
        <v>2</v>
      </c>
      <c r="D2" s="5" t="s">
        <v>198</v>
      </c>
      <c r="E2" s="45"/>
      <c r="F2" s="45" t="s">
        <v>238</v>
      </c>
      <c r="G2" s="29"/>
    </row>
    <row r="3" spans="1:8" x14ac:dyDescent="0.35">
      <c r="A3" s="37"/>
      <c r="B3" s="4"/>
      <c r="C3" s="27"/>
      <c r="D3" s="4"/>
      <c r="E3" s="8"/>
      <c r="F3" s="8"/>
      <c r="G3" s="4"/>
    </row>
    <row r="4" spans="1:8" x14ac:dyDescent="0.35">
      <c r="A4" s="37"/>
      <c r="B4" s="6" t="s">
        <v>185</v>
      </c>
      <c r="C4" s="27"/>
      <c r="D4" s="4"/>
      <c r="E4" s="8"/>
      <c r="F4" s="8"/>
      <c r="G4" s="4"/>
    </row>
    <row r="5" spans="1:8" x14ac:dyDescent="0.35">
      <c r="A5" s="37" t="s">
        <v>211</v>
      </c>
      <c r="B5" s="7" t="s">
        <v>205</v>
      </c>
      <c r="C5" s="33">
        <v>225000</v>
      </c>
      <c r="D5" s="4"/>
      <c r="E5" s="8">
        <v>225000</v>
      </c>
      <c r="F5" s="8"/>
      <c r="G5" s="4"/>
    </row>
    <row r="6" spans="1:8" x14ac:dyDescent="0.35">
      <c r="A6" s="37" t="s">
        <v>202</v>
      </c>
      <c r="B6" s="4" t="s">
        <v>218</v>
      </c>
      <c r="C6" s="33">
        <v>0</v>
      </c>
      <c r="D6" s="4"/>
      <c r="E6" s="8">
        <v>184000</v>
      </c>
      <c r="F6" s="8"/>
      <c r="G6" s="4"/>
    </row>
    <row r="7" spans="1:8" x14ac:dyDescent="0.35">
      <c r="A7" s="37" t="s">
        <v>209</v>
      </c>
      <c r="B7" s="4" t="s">
        <v>214</v>
      </c>
      <c r="C7" s="33">
        <v>369000</v>
      </c>
      <c r="D7" s="4"/>
      <c r="E7" s="8">
        <v>259000</v>
      </c>
      <c r="F7" s="8"/>
      <c r="G7" s="4">
        <v>369000</v>
      </c>
    </row>
    <row r="8" spans="1:8" x14ac:dyDescent="0.35">
      <c r="A8" s="37" t="s">
        <v>181</v>
      </c>
      <c r="B8" s="4" t="s">
        <v>210</v>
      </c>
      <c r="C8" s="33"/>
      <c r="D8" s="4"/>
      <c r="E8" s="8"/>
      <c r="F8" s="8"/>
      <c r="G8" s="4">
        <v>3000</v>
      </c>
    </row>
    <row r="9" spans="1:8" x14ac:dyDescent="0.35">
      <c r="A9" s="37" t="s">
        <v>182</v>
      </c>
      <c r="B9" s="4" t="s">
        <v>212</v>
      </c>
      <c r="C9" s="33"/>
      <c r="D9" s="4"/>
      <c r="E9" s="8"/>
      <c r="F9" s="8"/>
      <c r="G9" s="4">
        <v>0</v>
      </c>
    </row>
    <row r="10" spans="1:8" x14ac:dyDescent="0.35">
      <c r="A10" s="37" t="s">
        <v>183</v>
      </c>
      <c r="B10" s="8" t="s">
        <v>184</v>
      </c>
      <c r="C10" s="34">
        <v>472000</v>
      </c>
      <c r="D10" s="4"/>
      <c r="E10" s="8">
        <v>550000</v>
      </c>
      <c r="F10" s="8"/>
      <c r="G10" s="4">
        <v>472000</v>
      </c>
    </row>
    <row r="11" spans="1:8" x14ac:dyDescent="0.35">
      <c r="A11" s="37"/>
      <c r="B11" s="8"/>
      <c r="C11" s="31"/>
      <c r="D11" s="4"/>
      <c r="E11" s="8"/>
      <c r="F11" s="8"/>
      <c r="G11" s="4"/>
    </row>
    <row r="12" spans="1:8" s="3" customFormat="1" x14ac:dyDescent="0.35">
      <c r="A12" s="20"/>
      <c r="B12" s="9" t="s">
        <v>188</v>
      </c>
      <c r="C12" s="31">
        <f>SUM(C5:C11)</f>
        <v>1066000</v>
      </c>
      <c r="D12" s="7">
        <v>0</v>
      </c>
      <c r="E12" s="9">
        <f>SUM(E5:E11)</f>
        <v>1218000</v>
      </c>
      <c r="F12" s="9"/>
      <c r="G12" s="6">
        <f>SUM(G5:G11)</f>
        <v>844000</v>
      </c>
    </row>
    <row r="13" spans="1:8" x14ac:dyDescent="0.35">
      <c r="A13" s="37"/>
      <c r="B13" s="8"/>
      <c r="C13" s="31"/>
      <c r="D13" s="4"/>
      <c r="E13" s="8"/>
      <c r="F13" s="8"/>
      <c r="G13" s="4"/>
    </row>
    <row r="14" spans="1:8" x14ac:dyDescent="0.35">
      <c r="A14" s="37"/>
      <c r="B14" s="9" t="s">
        <v>54</v>
      </c>
      <c r="C14" s="31"/>
      <c r="D14" s="8"/>
      <c r="E14" s="8"/>
      <c r="F14" s="8"/>
      <c r="G14" s="4"/>
    </row>
    <row r="15" spans="1:8" x14ac:dyDescent="0.35">
      <c r="A15" s="37" t="s">
        <v>53</v>
      </c>
      <c r="B15" s="10" t="s">
        <v>54</v>
      </c>
      <c r="C15" s="35">
        <v>17203000</v>
      </c>
      <c r="D15" s="8"/>
      <c r="E15" s="8">
        <v>18800000</v>
      </c>
      <c r="F15" s="8"/>
      <c r="G15" s="4">
        <v>17400000</v>
      </c>
    </row>
    <row r="16" spans="1:8" x14ac:dyDescent="0.35">
      <c r="A16" s="37" t="s">
        <v>55</v>
      </c>
      <c r="B16" s="10" t="s">
        <v>82</v>
      </c>
      <c r="C16" s="34">
        <v>2752000</v>
      </c>
      <c r="D16" s="8"/>
      <c r="E16" s="8">
        <v>3572000</v>
      </c>
      <c r="F16" s="8"/>
      <c r="G16" s="4">
        <v>1944000</v>
      </c>
    </row>
    <row r="17" spans="1:7" x14ac:dyDescent="0.35">
      <c r="A17" s="37" t="s">
        <v>234</v>
      </c>
      <c r="B17" s="8" t="s">
        <v>192</v>
      </c>
      <c r="C17" s="34">
        <v>209000</v>
      </c>
      <c r="D17" s="8"/>
      <c r="E17" s="8">
        <v>210000</v>
      </c>
      <c r="F17" s="8"/>
      <c r="G17" s="4">
        <v>139000</v>
      </c>
    </row>
    <row r="18" spans="1:7" x14ac:dyDescent="0.35">
      <c r="A18" s="37"/>
      <c r="B18" s="8"/>
      <c r="C18" s="31"/>
      <c r="D18" s="8"/>
      <c r="E18" s="8"/>
      <c r="F18" s="8"/>
      <c r="G18" s="4"/>
    </row>
    <row r="19" spans="1:7" s="3" customFormat="1" x14ac:dyDescent="0.35">
      <c r="A19" s="20"/>
      <c r="B19" s="9" t="s">
        <v>121</v>
      </c>
      <c r="C19" s="31">
        <f>SUM(C15:C17)</f>
        <v>20164000</v>
      </c>
      <c r="D19" s="9">
        <v>0</v>
      </c>
      <c r="E19" s="9">
        <f>SUM(E15:E18)</f>
        <v>22582000</v>
      </c>
      <c r="F19" s="9"/>
      <c r="G19" s="6">
        <f>SUM(G15:G18)</f>
        <v>19483000</v>
      </c>
    </row>
    <row r="20" spans="1:7" x14ac:dyDescent="0.35">
      <c r="A20" s="37"/>
      <c r="B20" s="8"/>
      <c r="C20" s="31"/>
      <c r="D20" s="8"/>
      <c r="E20" s="8"/>
      <c r="F20" s="8"/>
      <c r="G20" s="4"/>
    </row>
    <row r="21" spans="1:7" x14ac:dyDescent="0.35">
      <c r="A21" s="37" t="s">
        <v>56</v>
      </c>
      <c r="B21" s="11" t="s">
        <v>119</v>
      </c>
      <c r="C21" s="31"/>
      <c r="D21" s="8"/>
      <c r="E21" s="8"/>
      <c r="F21" s="8"/>
      <c r="G21" s="4"/>
    </row>
    <row r="22" spans="1:7" x14ac:dyDescent="0.35">
      <c r="A22" s="37" t="s">
        <v>57</v>
      </c>
      <c r="B22" s="11" t="s">
        <v>83</v>
      </c>
      <c r="C22" s="34">
        <v>620000</v>
      </c>
      <c r="D22" s="8"/>
      <c r="E22" s="8">
        <v>20000</v>
      </c>
      <c r="F22" s="8"/>
      <c r="G22" s="4"/>
    </row>
    <row r="23" spans="1:7" x14ac:dyDescent="0.35">
      <c r="A23" s="37"/>
      <c r="B23" s="8"/>
      <c r="C23" s="31"/>
      <c r="D23" s="8"/>
      <c r="E23" s="8"/>
      <c r="F23" s="8"/>
      <c r="G23" s="4"/>
    </row>
    <row r="24" spans="1:7" s="3" customFormat="1" x14ac:dyDescent="0.35">
      <c r="A24" s="20"/>
      <c r="B24" s="9" t="s">
        <v>122</v>
      </c>
      <c r="C24" s="31">
        <f>SUM(C21:C23)</f>
        <v>620000</v>
      </c>
      <c r="D24" s="9">
        <v>0</v>
      </c>
      <c r="E24" s="9">
        <f>SUM(E21:E23)</f>
        <v>20000</v>
      </c>
      <c r="F24" s="9"/>
      <c r="G24" s="6">
        <f>SUM(G21:G23)</f>
        <v>0</v>
      </c>
    </row>
    <row r="25" spans="1:7" x14ac:dyDescent="0.35">
      <c r="A25" s="37"/>
      <c r="B25" s="9"/>
      <c r="C25" s="31"/>
      <c r="D25" s="9"/>
      <c r="E25" s="8"/>
      <c r="F25" s="8"/>
      <c r="G25" s="4"/>
    </row>
    <row r="26" spans="1:7" x14ac:dyDescent="0.35">
      <c r="A26" s="37"/>
      <c r="B26" s="9" t="s">
        <v>79</v>
      </c>
      <c r="C26" s="31"/>
      <c r="D26" s="9"/>
      <c r="E26" s="8"/>
      <c r="F26" s="8"/>
      <c r="G26" s="4"/>
    </row>
    <row r="27" spans="1:7" x14ac:dyDescent="0.35">
      <c r="A27" s="37"/>
      <c r="B27" s="8"/>
      <c r="C27" s="31"/>
      <c r="D27" s="8"/>
      <c r="E27" s="8"/>
      <c r="F27" s="8"/>
      <c r="G27" s="4"/>
    </row>
    <row r="28" spans="1:7" x14ac:dyDescent="0.35">
      <c r="A28" s="37" t="s">
        <v>58</v>
      </c>
      <c r="B28" s="12" t="s">
        <v>84</v>
      </c>
      <c r="C28" s="34">
        <v>71000</v>
      </c>
      <c r="D28" s="8">
        <f>C28*0.65*0.27</f>
        <v>12460.5</v>
      </c>
      <c r="E28" s="8">
        <v>143000</v>
      </c>
      <c r="F28" s="8"/>
      <c r="G28" s="4">
        <v>71000</v>
      </c>
    </row>
    <row r="29" spans="1:7" x14ac:dyDescent="0.35">
      <c r="A29" s="37" t="s">
        <v>59</v>
      </c>
      <c r="B29" s="12" t="s">
        <v>85</v>
      </c>
      <c r="C29" s="34">
        <v>0</v>
      </c>
      <c r="D29" s="8">
        <f t="shared" ref="D29:D38" si="0">C29*0.65*0.27</f>
        <v>0</v>
      </c>
      <c r="E29" s="8">
        <v>0</v>
      </c>
      <c r="F29" s="8"/>
      <c r="G29" s="4">
        <v>0</v>
      </c>
    </row>
    <row r="30" spans="1:7" x14ac:dyDescent="0.35">
      <c r="A30" s="37" t="s">
        <v>60</v>
      </c>
      <c r="B30" s="12" t="s">
        <v>86</v>
      </c>
      <c r="C30" s="34">
        <v>305000</v>
      </c>
      <c r="D30" s="8">
        <f t="shared" si="0"/>
        <v>53527.5</v>
      </c>
      <c r="E30" s="8">
        <v>408000</v>
      </c>
      <c r="F30" s="8"/>
      <c r="G30" s="4">
        <v>305000</v>
      </c>
    </row>
    <row r="31" spans="1:7" x14ac:dyDescent="0.35">
      <c r="A31" s="37" t="s">
        <v>61</v>
      </c>
      <c r="B31" s="12" t="s">
        <v>87</v>
      </c>
      <c r="C31" s="34">
        <v>121000</v>
      </c>
      <c r="D31" s="8">
        <f t="shared" si="0"/>
        <v>21235.5</v>
      </c>
      <c r="E31" s="8">
        <v>66000</v>
      </c>
      <c r="F31" s="8"/>
      <c r="G31" s="4">
        <v>121000</v>
      </c>
    </row>
    <row r="32" spans="1:7" x14ac:dyDescent="0.35">
      <c r="A32" s="37" t="s">
        <v>62</v>
      </c>
      <c r="B32" s="12" t="s">
        <v>88</v>
      </c>
      <c r="C32" s="34">
        <v>587000</v>
      </c>
      <c r="D32" s="8">
        <f t="shared" si="0"/>
        <v>103018.5</v>
      </c>
      <c r="E32" s="8">
        <v>1219000</v>
      </c>
      <c r="F32" s="8"/>
      <c r="G32" s="4">
        <v>587000</v>
      </c>
    </row>
    <row r="33" spans="1:8" x14ac:dyDescent="0.35">
      <c r="A33" s="37" t="s">
        <v>63</v>
      </c>
      <c r="B33" s="12" t="s">
        <v>89</v>
      </c>
      <c r="C33" s="34">
        <v>53000</v>
      </c>
      <c r="D33" s="8">
        <f t="shared" si="0"/>
        <v>9301.5</v>
      </c>
      <c r="E33" s="8">
        <v>72000</v>
      </c>
      <c r="F33" s="8"/>
      <c r="G33" s="4">
        <v>53000</v>
      </c>
    </row>
    <row r="34" spans="1:8" x14ac:dyDescent="0.35">
      <c r="A34" s="37" t="s">
        <v>64</v>
      </c>
      <c r="B34" s="12" t="s">
        <v>90</v>
      </c>
      <c r="C34" s="34">
        <v>25000</v>
      </c>
      <c r="D34" s="8">
        <f t="shared" si="0"/>
        <v>4387.5</v>
      </c>
      <c r="E34" s="8">
        <v>50000</v>
      </c>
      <c r="F34" s="8"/>
      <c r="G34" s="4">
        <v>25000</v>
      </c>
    </row>
    <row r="35" spans="1:8" x14ac:dyDescent="0.35">
      <c r="A35" s="37" t="s">
        <v>65</v>
      </c>
      <c r="B35" s="12" t="s">
        <v>91</v>
      </c>
      <c r="C35" s="34">
        <v>483000</v>
      </c>
      <c r="D35" s="8">
        <f t="shared" si="0"/>
        <v>84766.5</v>
      </c>
      <c r="E35" s="8">
        <v>161000</v>
      </c>
      <c r="F35" s="8"/>
      <c r="G35" s="4">
        <v>483000</v>
      </c>
    </row>
    <row r="36" spans="1:8" x14ac:dyDescent="0.35">
      <c r="A36" s="37" t="s">
        <v>66</v>
      </c>
      <c r="B36" s="12" t="s">
        <v>92</v>
      </c>
      <c r="C36" s="34">
        <v>336000</v>
      </c>
      <c r="D36" s="8">
        <f t="shared" si="0"/>
        <v>58968.000000000007</v>
      </c>
      <c r="E36" s="8">
        <v>257000</v>
      </c>
      <c r="F36" s="8"/>
      <c r="G36" s="4">
        <v>336000</v>
      </c>
    </row>
    <row r="37" spans="1:8" x14ac:dyDescent="0.35">
      <c r="A37" s="37" t="s">
        <v>67</v>
      </c>
      <c r="B37" s="12" t="s">
        <v>93</v>
      </c>
      <c r="C37" s="34">
        <v>74000</v>
      </c>
      <c r="D37" s="8">
        <f t="shared" si="0"/>
        <v>12987</v>
      </c>
      <c r="E37" s="8">
        <v>24000</v>
      </c>
      <c r="F37" s="8"/>
      <c r="G37" s="4">
        <v>74000</v>
      </c>
    </row>
    <row r="38" spans="1:8" x14ac:dyDescent="0.35">
      <c r="A38" s="37"/>
      <c r="B38" s="8"/>
      <c r="C38" s="31"/>
      <c r="D38" s="8">
        <f t="shared" si="0"/>
        <v>0</v>
      </c>
      <c r="E38" s="8"/>
      <c r="F38" s="8"/>
      <c r="G38" s="4"/>
    </row>
    <row r="39" spans="1:8" s="3" customFormat="1" x14ac:dyDescent="0.35">
      <c r="A39" s="20"/>
      <c r="B39" s="9" t="s">
        <v>123</v>
      </c>
      <c r="C39" s="31">
        <f>SUM(C28:C38)</f>
        <v>2055000</v>
      </c>
      <c r="D39" s="9">
        <f>SUM(D28:D38)</f>
        <v>360652.5</v>
      </c>
      <c r="E39" s="9">
        <f>SUM(E28:E38)</f>
        <v>2400000</v>
      </c>
      <c r="F39" s="9"/>
      <c r="G39" s="6">
        <f>SUM(G28:G38)</f>
        <v>2055000</v>
      </c>
    </row>
    <row r="40" spans="1:8" x14ac:dyDescent="0.35">
      <c r="A40" s="37"/>
      <c r="B40" s="8"/>
      <c r="C40" s="31"/>
      <c r="D40" s="8"/>
      <c r="E40" s="8"/>
      <c r="F40" s="8"/>
      <c r="G40" s="4"/>
    </row>
    <row r="41" spans="1:8" x14ac:dyDescent="0.35">
      <c r="A41" s="37"/>
      <c r="B41" s="9" t="s">
        <v>124</v>
      </c>
      <c r="C41" s="31"/>
      <c r="D41" s="8"/>
      <c r="E41" s="8"/>
      <c r="F41" s="8"/>
      <c r="G41" s="4"/>
    </row>
    <row r="42" spans="1:8" x14ac:dyDescent="0.35">
      <c r="A42" s="37"/>
      <c r="B42" s="8"/>
      <c r="C42" s="31"/>
      <c r="D42" s="8"/>
      <c r="E42" s="8"/>
      <c r="F42" s="8"/>
      <c r="G42" s="4"/>
    </row>
    <row r="43" spans="1:8" x14ac:dyDescent="0.35">
      <c r="A43" s="37" t="s">
        <v>68</v>
      </c>
      <c r="B43" s="13" t="s">
        <v>94</v>
      </c>
      <c r="C43" s="34">
        <v>62000</v>
      </c>
      <c r="D43" s="8">
        <f>C43*0.65*0.27</f>
        <v>10881</v>
      </c>
      <c r="E43" s="8">
        <v>62000</v>
      </c>
      <c r="F43" s="8"/>
      <c r="G43" s="4">
        <v>62000</v>
      </c>
    </row>
    <row r="44" spans="1:8" x14ac:dyDescent="0.35">
      <c r="A44" s="37" t="s">
        <v>69</v>
      </c>
      <c r="B44" s="13" t="s">
        <v>95</v>
      </c>
      <c r="C44" s="34">
        <v>141000</v>
      </c>
      <c r="D44" s="8">
        <f t="shared" ref="D44:D51" si="1">C44*0.65*0.27</f>
        <v>24745.5</v>
      </c>
      <c r="E44" s="8">
        <v>52000</v>
      </c>
      <c r="F44" s="8"/>
      <c r="G44" s="4">
        <v>41000</v>
      </c>
      <c r="H44" s="1" t="s">
        <v>236</v>
      </c>
    </row>
    <row r="45" spans="1:8" x14ac:dyDescent="0.35">
      <c r="A45" s="37" t="s">
        <v>70</v>
      </c>
      <c r="B45" s="13" t="s">
        <v>96</v>
      </c>
      <c r="C45" s="34">
        <v>193000</v>
      </c>
      <c r="D45" s="8">
        <f t="shared" si="1"/>
        <v>33871.5</v>
      </c>
      <c r="E45" s="8">
        <v>296000</v>
      </c>
      <c r="F45" s="8"/>
      <c r="G45" s="4">
        <v>193000</v>
      </c>
    </row>
    <row r="46" spans="1:8" x14ac:dyDescent="0.35">
      <c r="A46" s="37" t="s">
        <v>71</v>
      </c>
      <c r="B46" s="13" t="s">
        <v>97</v>
      </c>
      <c r="C46" s="34">
        <v>100000</v>
      </c>
      <c r="D46" s="8">
        <f t="shared" si="1"/>
        <v>17550</v>
      </c>
      <c r="E46" s="8">
        <v>154000</v>
      </c>
      <c r="F46" s="8"/>
      <c r="G46" s="4">
        <v>0</v>
      </c>
      <c r="H46" s="1" t="s">
        <v>235</v>
      </c>
    </row>
    <row r="47" spans="1:8" x14ac:dyDescent="0.35">
      <c r="A47" s="37" t="s">
        <v>72</v>
      </c>
      <c r="B47" s="13" t="s">
        <v>98</v>
      </c>
      <c r="C47" s="34">
        <v>18000</v>
      </c>
      <c r="D47" s="8">
        <f t="shared" si="1"/>
        <v>3159</v>
      </c>
      <c r="E47" s="8">
        <v>6000</v>
      </c>
      <c r="F47" s="8"/>
      <c r="G47" s="4">
        <v>18000</v>
      </c>
    </row>
    <row r="48" spans="1:8" x14ac:dyDescent="0.35">
      <c r="A48" s="37" t="s">
        <v>73</v>
      </c>
      <c r="B48" s="13" t="s">
        <v>99</v>
      </c>
      <c r="C48" s="34">
        <v>13000</v>
      </c>
      <c r="D48" s="8">
        <f t="shared" si="1"/>
        <v>2281.5</v>
      </c>
      <c r="E48" s="8">
        <v>25000</v>
      </c>
      <c r="F48" s="8"/>
      <c r="G48" s="4">
        <v>13000</v>
      </c>
    </row>
    <row r="49" spans="1:7" x14ac:dyDescent="0.35">
      <c r="A49" s="37" t="s">
        <v>74</v>
      </c>
      <c r="B49" s="13" t="s">
        <v>100</v>
      </c>
      <c r="C49" s="34">
        <v>155000</v>
      </c>
      <c r="D49" s="8">
        <f t="shared" si="1"/>
        <v>27202.5</v>
      </c>
      <c r="E49" s="8">
        <v>76000</v>
      </c>
      <c r="F49" s="8"/>
      <c r="G49" s="4">
        <v>155000</v>
      </c>
    </row>
    <row r="50" spans="1:7" x14ac:dyDescent="0.35">
      <c r="A50" s="37" t="s">
        <v>75</v>
      </c>
      <c r="B50" s="13" t="s">
        <v>120</v>
      </c>
      <c r="C50" s="34">
        <v>9000</v>
      </c>
      <c r="D50" s="8">
        <f t="shared" si="1"/>
        <v>1579.5</v>
      </c>
      <c r="E50" s="8">
        <v>56000</v>
      </c>
      <c r="F50" s="8"/>
      <c r="G50" s="4">
        <v>9000</v>
      </c>
    </row>
    <row r="51" spans="1:7" x14ac:dyDescent="0.35">
      <c r="A51" s="37" t="s">
        <v>76</v>
      </c>
      <c r="B51" s="13" t="s">
        <v>101</v>
      </c>
      <c r="C51" s="34">
        <v>18000</v>
      </c>
      <c r="D51" s="8">
        <f t="shared" si="1"/>
        <v>3159</v>
      </c>
      <c r="E51" s="8">
        <v>50000</v>
      </c>
      <c r="F51" s="8"/>
      <c r="G51" s="4">
        <v>18000</v>
      </c>
    </row>
    <row r="52" spans="1:7" x14ac:dyDescent="0.35">
      <c r="A52" s="37"/>
      <c r="B52" s="8"/>
      <c r="C52" s="31"/>
      <c r="D52" s="8"/>
      <c r="E52" s="8"/>
      <c r="F52" s="8"/>
      <c r="G52" s="4"/>
    </row>
    <row r="53" spans="1:7" s="3" customFormat="1" x14ac:dyDescent="0.35">
      <c r="A53" s="20"/>
      <c r="B53" s="9" t="s">
        <v>125</v>
      </c>
      <c r="C53" s="31">
        <f>SUM(C43:C52)</f>
        <v>709000</v>
      </c>
      <c r="D53" s="9">
        <f>SUM(D43:D52)</f>
        <v>124429.5</v>
      </c>
      <c r="E53" s="9">
        <f>SUM(E43:E52)</f>
        <v>777000</v>
      </c>
      <c r="F53" s="9">
        <v>777000</v>
      </c>
      <c r="G53" s="6">
        <f>SUM(G43:G52)</f>
        <v>509000</v>
      </c>
    </row>
    <row r="54" spans="1:7" x14ac:dyDescent="0.35">
      <c r="A54" s="37"/>
      <c r="B54" s="8"/>
      <c r="C54" s="31"/>
      <c r="D54" s="8"/>
      <c r="E54" s="8"/>
      <c r="F54" s="8"/>
      <c r="G54" s="4"/>
    </row>
    <row r="55" spans="1:7" x14ac:dyDescent="0.35">
      <c r="A55" s="37"/>
      <c r="B55" s="9" t="s">
        <v>126</v>
      </c>
      <c r="C55" s="31"/>
      <c r="D55" s="8"/>
      <c r="E55" s="8"/>
      <c r="F55" s="8"/>
      <c r="G55" s="4"/>
    </row>
    <row r="56" spans="1:7" x14ac:dyDescent="0.35">
      <c r="A56" s="37"/>
      <c r="B56" s="8"/>
      <c r="C56" s="31"/>
      <c r="D56" s="8"/>
      <c r="E56" s="8"/>
      <c r="F56" s="8"/>
      <c r="G56" s="4"/>
    </row>
    <row r="57" spans="1:7" x14ac:dyDescent="0.35">
      <c r="A57" s="37" t="s">
        <v>77</v>
      </c>
      <c r="B57" s="14" t="s">
        <v>102</v>
      </c>
      <c r="C57" s="34">
        <v>112000</v>
      </c>
      <c r="D57" s="8">
        <f>C57*0.65*0.27</f>
        <v>19656</v>
      </c>
      <c r="E57" s="8">
        <v>140000</v>
      </c>
      <c r="F57" s="8"/>
      <c r="G57" s="4">
        <v>112000</v>
      </c>
    </row>
    <row r="58" spans="1:7" x14ac:dyDescent="0.35">
      <c r="A58" s="37" t="s">
        <v>78</v>
      </c>
      <c r="B58" s="14" t="s">
        <v>219</v>
      </c>
      <c r="C58" s="34">
        <v>38000</v>
      </c>
      <c r="D58" s="8">
        <f>C58*0.27</f>
        <v>10260</v>
      </c>
      <c r="E58" s="8">
        <v>116000</v>
      </c>
      <c r="F58" s="8"/>
      <c r="G58" s="4">
        <v>38000</v>
      </c>
    </row>
    <row r="59" spans="1:7" x14ac:dyDescent="0.35">
      <c r="A59" s="37"/>
      <c r="B59" s="8"/>
      <c r="C59" s="31"/>
      <c r="D59" s="8"/>
      <c r="E59" s="8"/>
      <c r="F59" s="8"/>
      <c r="G59" s="4"/>
    </row>
    <row r="60" spans="1:7" s="3" customFormat="1" x14ac:dyDescent="0.35">
      <c r="A60" s="20"/>
      <c r="B60" s="9" t="s">
        <v>127</v>
      </c>
      <c r="C60" s="31">
        <f>SUM(C57:C59)</f>
        <v>150000</v>
      </c>
      <c r="D60" s="9">
        <f>SUM(D57:D59)</f>
        <v>29916</v>
      </c>
      <c r="E60" s="9">
        <f>SUM(E57:E59)</f>
        <v>256000</v>
      </c>
      <c r="F60" s="9"/>
      <c r="G60" s="6">
        <f>SUM(G57:G59)</f>
        <v>150000</v>
      </c>
    </row>
    <row r="61" spans="1:7" x14ac:dyDescent="0.35">
      <c r="A61" s="37"/>
      <c r="B61" s="8"/>
      <c r="C61" s="31"/>
      <c r="D61" s="8"/>
      <c r="E61" s="8"/>
      <c r="F61" s="8"/>
      <c r="G61" s="4"/>
    </row>
    <row r="62" spans="1:7" x14ac:dyDescent="0.35">
      <c r="A62" s="37"/>
      <c r="B62" s="9" t="s">
        <v>128</v>
      </c>
      <c r="C62" s="31"/>
      <c r="D62" s="8"/>
      <c r="E62" s="8"/>
      <c r="F62" s="8"/>
      <c r="G62" s="4"/>
    </row>
    <row r="63" spans="1:7" x14ac:dyDescent="0.35">
      <c r="A63" s="37"/>
      <c r="B63" s="8"/>
      <c r="C63" s="31"/>
      <c r="D63" s="8"/>
      <c r="E63" s="8"/>
      <c r="F63" s="8"/>
      <c r="G63" s="4"/>
    </row>
    <row r="64" spans="1:7" x14ac:dyDescent="0.35">
      <c r="A64" s="48" t="s">
        <v>134</v>
      </c>
      <c r="B64" s="15" t="s">
        <v>4</v>
      </c>
      <c r="C64" s="34">
        <v>0</v>
      </c>
      <c r="D64" s="8"/>
      <c r="E64" s="8">
        <v>315000</v>
      </c>
      <c r="F64" s="8"/>
      <c r="G64" s="4">
        <v>250000</v>
      </c>
    </row>
    <row r="65" spans="1:7" x14ac:dyDescent="0.35">
      <c r="A65" s="48" t="s">
        <v>135</v>
      </c>
      <c r="B65" s="15" t="s">
        <v>5</v>
      </c>
      <c r="C65" s="34">
        <v>0</v>
      </c>
      <c r="D65" s="8"/>
      <c r="E65" s="8">
        <v>276000</v>
      </c>
      <c r="F65" s="8"/>
      <c r="G65" s="4">
        <v>352000</v>
      </c>
    </row>
    <row r="66" spans="1:7" x14ac:dyDescent="0.35">
      <c r="A66" s="48" t="s">
        <v>136</v>
      </c>
      <c r="B66" s="15" t="s">
        <v>6</v>
      </c>
      <c r="C66" s="34">
        <v>0</v>
      </c>
      <c r="D66" s="8"/>
      <c r="E66" s="8">
        <v>59000</v>
      </c>
      <c r="F66" s="8"/>
      <c r="G66" s="4">
        <v>15000</v>
      </c>
    </row>
    <row r="67" spans="1:7" x14ac:dyDescent="0.35">
      <c r="A67" s="48" t="s">
        <v>137</v>
      </c>
      <c r="B67" s="15" t="s">
        <v>7</v>
      </c>
      <c r="C67" s="34">
        <v>0</v>
      </c>
      <c r="D67" s="8"/>
      <c r="E67" s="8">
        <v>8000</v>
      </c>
      <c r="F67" s="8"/>
      <c r="G67" s="4"/>
    </row>
    <row r="68" spans="1:7" x14ac:dyDescent="0.35">
      <c r="A68" s="48" t="s">
        <v>138</v>
      </c>
      <c r="B68" s="15" t="s">
        <v>8</v>
      </c>
      <c r="C68" s="34">
        <v>0</v>
      </c>
      <c r="D68" s="8"/>
      <c r="E68" s="8">
        <v>0</v>
      </c>
      <c r="F68" s="8"/>
      <c r="G68" s="4">
        <v>0</v>
      </c>
    </row>
    <row r="69" spans="1:7" x14ac:dyDescent="0.35">
      <c r="A69" s="48" t="s">
        <v>139</v>
      </c>
      <c r="B69" s="15" t="s">
        <v>9</v>
      </c>
      <c r="C69" s="34">
        <v>0</v>
      </c>
      <c r="D69" s="8"/>
      <c r="E69" s="8">
        <v>55000</v>
      </c>
      <c r="F69" s="8"/>
      <c r="G69" s="4">
        <v>0</v>
      </c>
    </row>
    <row r="70" spans="1:7" x14ac:dyDescent="0.35">
      <c r="A70" s="48" t="s">
        <v>140</v>
      </c>
      <c r="B70" s="15" t="s">
        <v>10</v>
      </c>
      <c r="C70" s="34">
        <v>0</v>
      </c>
      <c r="D70" s="8"/>
      <c r="E70" s="8">
        <v>0</v>
      </c>
      <c r="F70" s="8"/>
      <c r="G70" s="4">
        <v>0</v>
      </c>
    </row>
    <row r="71" spans="1:7" x14ac:dyDescent="0.35">
      <c r="A71" s="48" t="s">
        <v>141</v>
      </c>
      <c r="B71" s="15" t="s">
        <v>11</v>
      </c>
      <c r="C71" s="34">
        <v>0</v>
      </c>
      <c r="D71" s="8"/>
      <c r="E71" s="8">
        <v>0</v>
      </c>
      <c r="F71" s="8"/>
      <c r="G71" s="4">
        <v>0</v>
      </c>
    </row>
    <row r="72" spans="1:7" x14ac:dyDescent="0.35">
      <c r="A72" s="48" t="s">
        <v>142</v>
      </c>
      <c r="B72" s="15" t="s">
        <v>12</v>
      </c>
      <c r="C72" s="34">
        <v>0</v>
      </c>
      <c r="D72" s="8"/>
      <c r="E72" s="8">
        <v>0</v>
      </c>
      <c r="F72" s="8"/>
      <c r="G72" s="4">
        <v>0</v>
      </c>
    </row>
    <row r="73" spans="1:7" x14ac:dyDescent="0.35">
      <c r="A73" s="48" t="s">
        <v>143</v>
      </c>
      <c r="B73" s="15" t="s">
        <v>13</v>
      </c>
      <c r="C73" s="34">
        <v>0</v>
      </c>
      <c r="D73" s="8"/>
      <c r="E73" s="8">
        <v>0</v>
      </c>
      <c r="F73" s="8"/>
      <c r="G73" s="4">
        <v>0</v>
      </c>
    </row>
    <row r="74" spans="1:7" x14ac:dyDescent="0.35">
      <c r="A74" s="48" t="s">
        <v>144</v>
      </c>
      <c r="B74" s="15" t="s">
        <v>14</v>
      </c>
      <c r="C74" s="34">
        <v>0</v>
      </c>
      <c r="D74" s="8"/>
      <c r="E74" s="8">
        <v>252000</v>
      </c>
      <c r="F74" s="8"/>
      <c r="G74" s="4">
        <v>196000</v>
      </c>
    </row>
    <row r="75" spans="1:7" x14ac:dyDescent="0.35">
      <c r="A75" s="48" t="s">
        <v>145</v>
      </c>
      <c r="B75" s="15" t="s">
        <v>15</v>
      </c>
      <c r="C75" s="34">
        <v>0</v>
      </c>
      <c r="D75" s="8"/>
      <c r="E75" s="8">
        <v>0</v>
      </c>
      <c r="F75" s="8"/>
      <c r="G75" s="4">
        <v>0</v>
      </c>
    </row>
    <row r="76" spans="1:7" x14ac:dyDescent="0.35">
      <c r="A76" s="48" t="s">
        <v>146</v>
      </c>
      <c r="B76" s="15" t="s">
        <v>16</v>
      </c>
      <c r="C76" s="34">
        <v>0</v>
      </c>
      <c r="D76" s="8"/>
      <c r="E76" s="8">
        <v>39000</v>
      </c>
      <c r="F76" s="8"/>
      <c r="G76" s="4">
        <v>0</v>
      </c>
    </row>
    <row r="77" spans="1:7" x14ac:dyDescent="0.35">
      <c r="A77" s="48" t="s">
        <v>147</v>
      </c>
      <c r="B77" s="15" t="s">
        <v>17</v>
      </c>
      <c r="C77" s="34">
        <v>0</v>
      </c>
      <c r="D77" s="8"/>
      <c r="E77" s="8">
        <v>0</v>
      </c>
      <c r="F77" s="8"/>
      <c r="G77" s="4">
        <v>0</v>
      </c>
    </row>
    <row r="78" spans="1:7" x14ac:dyDescent="0.35">
      <c r="A78" s="48" t="s">
        <v>148</v>
      </c>
      <c r="B78" s="15" t="s">
        <v>18</v>
      </c>
      <c r="C78" s="34">
        <v>0</v>
      </c>
      <c r="D78" s="8"/>
      <c r="E78" s="8">
        <v>236000</v>
      </c>
      <c r="F78" s="8"/>
      <c r="G78" s="4">
        <v>177000</v>
      </c>
    </row>
    <row r="79" spans="1:7" x14ac:dyDescent="0.35">
      <c r="A79" s="48" t="s">
        <v>149</v>
      </c>
      <c r="B79" s="15" t="s">
        <v>19</v>
      </c>
      <c r="C79" s="34">
        <v>0</v>
      </c>
      <c r="D79" s="8"/>
      <c r="E79" s="8">
        <v>0</v>
      </c>
      <c r="F79" s="8"/>
      <c r="G79" s="4">
        <v>0</v>
      </c>
    </row>
    <row r="80" spans="1:7" x14ac:dyDescent="0.35">
      <c r="A80" s="48" t="s">
        <v>150</v>
      </c>
      <c r="B80" s="15" t="s">
        <v>20</v>
      </c>
      <c r="C80" s="34">
        <v>0</v>
      </c>
      <c r="D80" s="8"/>
      <c r="E80" s="8">
        <v>236000</v>
      </c>
      <c r="F80" s="8"/>
      <c r="G80" s="4">
        <v>236000</v>
      </c>
    </row>
    <row r="81" spans="1:7" x14ac:dyDescent="0.35">
      <c r="A81" s="48" t="s">
        <v>151</v>
      </c>
      <c r="B81" s="15" t="s">
        <v>21</v>
      </c>
      <c r="C81" s="34">
        <v>0</v>
      </c>
      <c r="D81" s="8"/>
      <c r="E81" s="8">
        <v>16000</v>
      </c>
      <c r="F81" s="8"/>
      <c r="G81" s="4"/>
    </row>
    <row r="82" spans="1:7" x14ac:dyDescent="0.35">
      <c r="A82" s="48" t="s">
        <v>152</v>
      </c>
      <c r="B82" s="15" t="s">
        <v>22</v>
      </c>
      <c r="C82" s="34">
        <v>0</v>
      </c>
      <c r="D82" s="8"/>
      <c r="E82" s="8">
        <v>433000</v>
      </c>
      <c r="F82" s="8"/>
      <c r="G82" s="4">
        <v>671000</v>
      </c>
    </row>
    <row r="83" spans="1:7" x14ac:dyDescent="0.35">
      <c r="A83" s="48" t="s">
        <v>153</v>
      </c>
      <c r="B83" s="15" t="s">
        <v>23</v>
      </c>
      <c r="C83" s="34">
        <v>0</v>
      </c>
      <c r="D83" s="8"/>
      <c r="E83" s="8">
        <v>0</v>
      </c>
      <c r="F83" s="8"/>
      <c r="G83" s="4">
        <v>16000</v>
      </c>
    </row>
    <row r="84" spans="1:7" x14ac:dyDescent="0.35">
      <c r="A84" s="48" t="s">
        <v>217</v>
      </c>
      <c r="B84" s="15" t="s">
        <v>215</v>
      </c>
      <c r="C84" s="34">
        <v>0</v>
      </c>
      <c r="D84" s="8"/>
      <c r="E84" s="8"/>
      <c r="F84" s="8"/>
      <c r="G84" s="4"/>
    </row>
    <row r="85" spans="1:7" x14ac:dyDescent="0.35">
      <c r="A85" s="48" t="s">
        <v>222</v>
      </c>
      <c r="B85" s="15" t="s">
        <v>223</v>
      </c>
      <c r="C85" s="34">
        <v>0</v>
      </c>
      <c r="D85" s="8"/>
      <c r="E85" s="8"/>
      <c r="F85" s="8"/>
      <c r="G85" s="4"/>
    </row>
    <row r="86" spans="1:7" x14ac:dyDescent="0.35">
      <c r="A86" s="48" t="s">
        <v>224</v>
      </c>
      <c r="B86" s="15" t="s">
        <v>225</v>
      </c>
      <c r="C86" s="34"/>
      <c r="D86" s="8"/>
      <c r="E86" s="8">
        <v>2339000</v>
      </c>
      <c r="F86" s="8"/>
      <c r="G86" s="4">
        <v>2878000</v>
      </c>
    </row>
    <row r="87" spans="1:7" x14ac:dyDescent="0.35">
      <c r="A87" s="37"/>
      <c r="B87" s="8"/>
      <c r="C87" s="31"/>
      <c r="D87" s="8"/>
      <c r="E87" s="8"/>
      <c r="F87" s="8"/>
      <c r="G87" s="4"/>
    </row>
    <row r="88" spans="1:7" s="3" customFormat="1" x14ac:dyDescent="0.35">
      <c r="A88" s="20"/>
      <c r="B88" s="9" t="s">
        <v>35</v>
      </c>
      <c r="C88" s="31">
        <f>SUM(C64:C87)</f>
        <v>0</v>
      </c>
      <c r="D88" s="9">
        <f>C88*0.5*0.27</f>
        <v>0</v>
      </c>
      <c r="E88" s="9">
        <f>SUM(E64:E87)</f>
        <v>4264000</v>
      </c>
      <c r="F88" s="9"/>
      <c r="G88" s="6">
        <f>SUM(G64:G87)</f>
        <v>4791000</v>
      </c>
    </row>
    <row r="89" spans="1:7" x14ac:dyDescent="0.35">
      <c r="A89" s="37"/>
      <c r="B89" s="9"/>
      <c r="C89" s="31"/>
      <c r="D89" s="9"/>
      <c r="E89" s="8"/>
      <c r="F89" s="8"/>
      <c r="G89" s="4"/>
    </row>
    <row r="90" spans="1:7" x14ac:dyDescent="0.35">
      <c r="A90" s="37"/>
      <c r="B90" s="9" t="s">
        <v>80</v>
      </c>
      <c r="C90" s="31"/>
      <c r="D90" s="9"/>
      <c r="E90" s="8"/>
      <c r="F90" s="8"/>
      <c r="G90" s="4"/>
    </row>
    <row r="91" spans="1:7" x14ac:dyDescent="0.35">
      <c r="A91" s="37"/>
      <c r="B91" s="8"/>
      <c r="C91" s="31"/>
      <c r="D91" s="8"/>
      <c r="E91" s="8"/>
      <c r="F91" s="8"/>
      <c r="G91" s="4"/>
    </row>
    <row r="92" spans="1:7" x14ac:dyDescent="0.35">
      <c r="A92" s="37" t="s">
        <v>154</v>
      </c>
      <c r="B92" s="16" t="s">
        <v>103</v>
      </c>
      <c r="C92" s="34">
        <v>1000000</v>
      </c>
      <c r="D92" s="8">
        <v>0</v>
      </c>
      <c r="E92" s="8">
        <v>1000000</v>
      </c>
      <c r="F92" s="8"/>
      <c r="G92" s="4">
        <v>0</v>
      </c>
    </row>
    <row r="93" spans="1:7" x14ac:dyDescent="0.35">
      <c r="A93" s="37" t="s">
        <v>155</v>
      </c>
      <c r="B93" s="16" t="s">
        <v>104</v>
      </c>
      <c r="C93" s="34">
        <v>418000</v>
      </c>
      <c r="D93" s="8">
        <v>36728</v>
      </c>
      <c r="E93" s="8">
        <v>562000</v>
      </c>
      <c r="F93" s="8"/>
      <c r="G93" s="4">
        <v>418000</v>
      </c>
    </row>
    <row r="94" spans="1:7" x14ac:dyDescent="0.35">
      <c r="A94" s="37"/>
      <c r="B94" s="8"/>
      <c r="C94" s="31"/>
      <c r="D94" s="8"/>
      <c r="E94" s="8"/>
      <c r="F94" s="8"/>
      <c r="G94" s="4"/>
    </row>
    <row r="95" spans="1:7" s="3" customFormat="1" x14ac:dyDescent="0.35">
      <c r="A95" s="20"/>
      <c r="B95" s="9" t="s">
        <v>129</v>
      </c>
      <c r="C95" s="31">
        <f>SUM(C92:C94)</f>
        <v>1418000</v>
      </c>
      <c r="D95" s="9">
        <f>SUM(D92:D94)</f>
        <v>36728</v>
      </c>
      <c r="E95" s="9">
        <f>SUM(E92:E94)</f>
        <v>1562000</v>
      </c>
      <c r="F95" s="9"/>
      <c r="G95" s="6">
        <f>SUM(G92:G94)</f>
        <v>418000</v>
      </c>
    </row>
    <row r="96" spans="1:7" x14ac:dyDescent="0.35">
      <c r="A96" s="37"/>
      <c r="B96" s="8"/>
      <c r="C96" s="31"/>
      <c r="D96" s="8"/>
      <c r="E96" s="8"/>
      <c r="F96" s="8"/>
      <c r="G96" s="4"/>
    </row>
    <row r="97" spans="1:7" x14ac:dyDescent="0.35">
      <c r="A97" s="37"/>
      <c r="B97" s="9" t="s">
        <v>130</v>
      </c>
      <c r="C97" s="31"/>
      <c r="D97" s="8"/>
      <c r="E97" s="8"/>
      <c r="F97" s="8"/>
      <c r="G97" s="4"/>
    </row>
    <row r="98" spans="1:7" x14ac:dyDescent="0.35">
      <c r="A98" s="37"/>
      <c r="B98" s="8"/>
      <c r="C98" s="31"/>
      <c r="D98" s="8"/>
      <c r="E98" s="8"/>
      <c r="F98" s="8"/>
      <c r="G98" s="4"/>
    </row>
    <row r="99" spans="1:7" x14ac:dyDescent="0.35">
      <c r="A99" s="37" t="s">
        <v>156</v>
      </c>
      <c r="B99" s="17" t="s">
        <v>105</v>
      </c>
      <c r="C99" s="34">
        <v>2608000</v>
      </c>
      <c r="D99" s="8">
        <f>C99*83/1000</f>
        <v>216464</v>
      </c>
      <c r="E99" s="8">
        <v>2656000</v>
      </c>
      <c r="F99" s="8"/>
      <c r="G99" s="4">
        <v>2413000</v>
      </c>
    </row>
    <row r="100" spans="1:7" x14ac:dyDescent="0.35">
      <c r="A100" s="37"/>
      <c r="B100" s="8"/>
      <c r="C100" s="31"/>
      <c r="D100" s="8"/>
      <c r="E100" s="8"/>
      <c r="F100" s="8"/>
      <c r="G100" s="4"/>
    </row>
    <row r="101" spans="1:7" s="3" customFormat="1" x14ac:dyDescent="0.35">
      <c r="A101" s="20"/>
      <c r="B101" s="9" t="s">
        <v>131</v>
      </c>
      <c r="C101" s="31">
        <f>SUM(C99:C100)</f>
        <v>2608000</v>
      </c>
      <c r="D101" s="9">
        <f>SUM(D99:D100)</f>
        <v>216464</v>
      </c>
      <c r="E101" s="9">
        <f>SUM(E99:E100)</f>
        <v>2656000</v>
      </c>
      <c r="F101" s="9">
        <v>2656000</v>
      </c>
      <c r="G101" s="6">
        <f>SUM(G99:G100)</f>
        <v>2413000</v>
      </c>
    </row>
    <row r="102" spans="1:7" x14ac:dyDescent="0.35">
      <c r="A102" s="37"/>
      <c r="B102" s="8"/>
      <c r="C102" s="31"/>
      <c r="D102" s="8"/>
      <c r="E102" s="8"/>
      <c r="F102" s="8"/>
      <c r="G102" s="4"/>
    </row>
    <row r="103" spans="1:7" x14ac:dyDescent="0.35">
      <c r="A103" s="37"/>
      <c r="B103" s="9" t="s">
        <v>81</v>
      </c>
      <c r="C103" s="31"/>
      <c r="D103" s="8"/>
      <c r="E103" s="8"/>
      <c r="F103" s="8"/>
      <c r="G103" s="4"/>
    </row>
    <row r="104" spans="1:7" x14ac:dyDescent="0.35">
      <c r="A104" s="37"/>
      <c r="B104" s="8"/>
      <c r="C104" s="31"/>
      <c r="D104" s="8"/>
      <c r="E104" s="8"/>
      <c r="F104" s="8"/>
      <c r="G104" s="4"/>
    </row>
    <row r="105" spans="1:7" x14ac:dyDescent="0.35">
      <c r="A105" s="37" t="s">
        <v>157</v>
      </c>
      <c r="B105" s="18" t="s">
        <v>106</v>
      </c>
      <c r="C105" s="34">
        <v>67000</v>
      </c>
      <c r="D105" s="8">
        <v>0</v>
      </c>
      <c r="E105" s="8">
        <v>143000</v>
      </c>
      <c r="F105" s="8"/>
      <c r="G105" s="4">
        <v>67000</v>
      </c>
    </row>
    <row r="106" spans="1:7" x14ac:dyDescent="0.35">
      <c r="A106" s="37" t="s">
        <v>158</v>
      </c>
      <c r="B106" s="18" t="s">
        <v>107</v>
      </c>
      <c r="C106" s="34">
        <v>0</v>
      </c>
      <c r="D106" s="8">
        <v>0</v>
      </c>
      <c r="E106" s="8">
        <v>0</v>
      </c>
      <c r="F106" s="8"/>
      <c r="G106" s="4"/>
    </row>
    <row r="107" spans="1:7" x14ac:dyDescent="0.35">
      <c r="A107" s="37" t="s">
        <v>159</v>
      </c>
      <c r="B107" s="18" t="s">
        <v>108</v>
      </c>
      <c r="C107" s="34">
        <v>78000</v>
      </c>
      <c r="D107" s="8">
        <v>0</v>
      </c>
      <c r="E107" s="8">
        <v>94000</v>
      </c>
      <c r="F107" s="8"/>
      <c r="G107" s="4">
        <v>78000</v>
      </c>
    </row>
    <row r="108" spans="1:7" x14ac:dyDescent="0.35">
      <c r="A108" s="37" t="s">
        <v>160</v>
      </c>
      <c r="B108" s="18" t="s">
        <v>109</v>
      </c>
      <c r="C108" s="34">
        <v>450000</v>
      </c>
      <c r="D108" s="8">
        <v>0</v>
      </c>
      <c r="E108" s="8">
        <v>318000</v>
      </c>
      <c r="F108" s="8"/>
      <c r="G108" s="4">
        <v>450000</v>
      </c>
    </row>
    <row r="109" spans="1:7" x14ac:dyDescent="0.35">
      <c r="A109" s="37" t="s">
        <v>161</v>
      </c>
      <c r="B109" s="18" t="s">
        <v>110</v>
      </c>
      <c r="C109" s="34">
        <v>432000</v>
      </c>
      <c r="D109" s="8">
        <f>C109*0.27</f>
        <v>116640.00000000001</v>
      </c>
      <c r="E109" s="8">
        <v>196000</v>
      </c>
      <c r="F109" s="8"/>
      <c r="G109" s="4">
        <v>432000</v>
      </c>
    </row>
    <row r="110" spans="1:7" x14ac:dyDescent="0.35">
      <c r="A110" s="37" t="s">
        <v>162</v>
      </c>
      <c r="B110" s="18" t="s">
        <v>111</v>
      </c>
      <c r="C110" s="34">
        <v>480000</v>
      </c>
      <c r="D110" s="8">
        <v>0</v>
      </c>
      <c r="E110" s="8">
        <v>528000</v>
      </c>
      <c r="F110" s="8"/>
      <c r="G110" s="4">
        <v>480000</v>
      </c>
    </row>
    <row r="111" spans="1:7" x14ac:dyDescent="0.35">
      <c r="A111" s="37" t="s">
        <v>163</v>
      </c>
      <c r="B111" s="18" t="s">
        <v>112</v>
      </c>
      <c r="C111" s="34">
        <v>808000</v>
      </c>
      <c r="D111" s="8">
        <v>0</v>
      </c>
      <c r="E111" s="8">
        <v>918000</v>
      </c>
      <c r="F111" s="8"/>
      <c r="G111" s="4">
        <v>808000</v>
      </c>
    </row>
    <row r="112" spans="1:7" x14ac:dyDescent="0.35">
      <c r="A112" s="37" t="s">
        <v>164</v>
      </c>
      <c r="B112" s="18" t="s">
        <v>113</v>
      </c>
      <c r="C112" s="34">
        <v>100000</v>
      </c>
      <c r="D112" s="8">
        <v>0</v>
      </c>
      <c r="E112" s="8">
        <v>100000</v>
      </c>
      <c r="F112" s="8"/>
      <c r="G112" s="4">
        <v>0</v>
      </c>
    </row>
    <row r="113" spans="1:7" x14ac:dyDescent="0.35">
      <c r="A113" s="37" t="s">
        <v>165</v>
      </c>
      <c r="B113" s="18" t="s">
        <v>114</v>
      </c>
      <c r="C113" s="34">
        <v>232000</v>
      </c>
      <c r="D113" s="8">
        <v>0</v>
      </c>
      <c r="E113" s="8">
        <v>358000</v>
      </c>
      <c r="F113" s="8"/>
      <c r="G113" s="4">
        <v>232000</v>
      </c>
    </row>
    <row r="114" spans="1:7" x14ac:dyDescent="0.35">
      <c r="A114" s="37" t="s">
        <v>174</v>
      </c>
      <c r="B114" s="18" t="s">
        <v>175</v>
      </c>
      <c r="C114" s="34">
        <v>69000</v>
      </c>
      <c r="D114" s="8">
        <f>C114*0.65*0.27</f>
        <v>12109.5</v>
      </c>
      <c r="E114" s="8">
        <v>41000</v>
      </c>
      <c r="F114" s="8"/>
      <c r="G114" s="4">
        <v>69000</v>
      </c>
    </row>
    <row r="115" spans="1:7" x14ac:dyDescent="0.35">
      <c r="A115" s="37"/>
      <c r="B115" s="8"/>
      <c r="C115" s="31"/>
      <c r="D115" s="8"/>
      <c r="E115" s="8"/>
      <c r="F115" s="8"/>
      <c r="G115" s="4"/>
    </row>
    <row r="116" spans="1:7" s="3" customFormat="1" x14ac:dyDescent="0.35">
      <c r="A116" s="20"/>
      <c r="B116" s="9" t="s">
        <v>132</v>
      </c>
      <c r="C116" s="31">
        <f>SUM(C105:C115)</f>
        <v>2716000</v>
      </c>
      <c r="D116" s="9">
        <f>SUM(D105:D115)</f>
        <v>128749.50000000001</v>
      </c>
      <c r="E116" s="9">
        <f>SUM(E105:E115)</f>
        <v>2696000</v>
      </c>
      <c r="F116" s="9"/>
      <c r="G116" s="6">
        <f>SUM(G105:G115)</f>
        <v>2616000</v>
      </c>
    </row>
    <row r="117" spans="1:7" x14ac:dyDescent="0.35">
      <c r="A117" s="37"/>
      <c r="B117" s="8"/>
      <c r="C117" s="31"/>
      <c r="D117" s="8"/>
      <c r="E117" s="8"/>
      <c r="F117" s="8"/>
      <c r="G117" s="4"/>
    </row>
    <row r="118" spans="1:7" s="3" customFormat="1" x14ac:dyDescent="0.35">
      <c r="A118" s="20" t="s">
        <v>3</v>
      </c>
      <c r="B118" s="6" t="s">
        <v>186</v>
      </c>
      <c r="C118" s="27">
        <f>C120+C121+C122</f>
        <v>31506000</v>
      </c>
      <c r="D118" s="6"/>
      <c r="E118" s="9">
        <f>E120+E121+E122</f>
        <v>38431000</v>
      </c>
      <c r="F118" s="9">
        <f>F120+F121+F122</f>
        <v>30034000</v>
      </c>
      <c r="G118" s="6">
        <f>G120+G121+G122</f>
        <v>33279000</v>
      </c>
    </row>
    <row r="119" spans="1:7" x14ac:dyDescent="0.35">
      <c r="A119" s="37"/>
      <c r="B119" s="6" t="s">
        <v>189</v>
      </c>
      <c r="C119" s="32"/>
      <c r="D119" s="6"/>
      <c r="E119" s="9"/>
      <c r="F119" s="9"/>
      <c r="G119" s="4"/>
    </row>
    <row r="120" spans="1:7" s="3" customFormat="1" x14ac:dyDescent="0.35">
      <c r="A120" s="20"/>
      <c r="B120" s="6" t="s">
        <v>24</v>
      </c>
      <c r="C120" s="27">
        <f>C12+C19+C24+C39+C60+C88+C95+C116</f>
        <v>28189000</v>
      </c>
      <c r="D120" s="6"/>
      <c r="E120" s="9">
        <f>E19+E24+E39+E60+E88+E95+E116+E12</f>
        <v>34998000</v>
      </c>
      <c r="F120" s="9">
        <v>26601000</v>
      </c>
      <c r="G120" s="6">
        <f>G12+G19+G24+G39+G60+G88+G116+G95</f>
        <v>30357000</v>
      </c>
    </row>
    <row r="121" spans="1:7" s="3" customFormat="1" x14ac:dyDescent="0.35">
      <c r="A121" s="20"/>
      <c r="B121" s="6" t="s">
        <v>187</v>
      </c>
      <c r="C121" s="31">
        <f>C53</f>
        <v>709000</v>
      </c>
      <c r="D121" s="6"/>
      <c r="E121" s="9">
        <f>E53</f>
        <v>777000</v>
      </c>
      <c r="F121" s="9">
        <v>777000</v>
      </c>
      <c r="G121" s="6">
        <f>G53</f>
        <v>509000</v>
      </c>
    </row>
    <row r="122" spans="1:7" s="3" customFormat="1" x14ac:dyDescent="0.35">
      <c r="A122" s="20"/>
      <c r="B122" s="6" t="s">
        <v>131</v>
      </c>
      <c r="C122" s="31">
        <f>C101</f>
        <v>2608000</v>
      </c>
      <c r="D122" s="6"/>
      <c r="E122" s="9">
        <f>E101</f>
        <v>2656000</v>
      </c>
      <c r="F122" s="9">
        <v>2656000</v>
      </c>
      <c r="G122" s="6">
        <f>G101</f>
        <v>2413000</v>
      </c>
    </row>
    <row r="123" spans="1:7" x14ac:dyDescent="0.35">
      <c r="A123" s="37"/>
      <c r="B123" s="6"/>
      <c r="C123" s="27"/>
      <c r="D123" s="4"/>
      <c r="E123" s="8"/>
      <c r="F123" s="8"/>
      <c r="G123" s="4"/>
    </row>
    <row r="124" spans="1:7" x14ac:dyDescent="0.35">
      <c r="A124" s="37" t="s">
        <v>25</v>
      </c>
      <c r="B124" s="6" t="s">
        <v>26</v>
      </c>
      <c r="C124" s="27"/>
      <c r="D124" s="4"/>
      <c r="E124" s="8"/>
      <c r="F124" s="8"/>
      <c r="G124" s="4"/>
    </row>
    <row r="125" spans="1:7" x14ac:dyDescent="0.35">
      <c r="A125" s="37"/>
      <c r="B125" s="6" t="s">
        <v>27</v>
      </c>
      <c r="C125" s="27"/>
      <c r="D125" s="4"/>
      <c r="E125" s="8"/>
      <c r="F125" s="8"/>
      <c r="G125" s="4"/>
    </row>
    <row r="126" spans="1:7" x14ac:dyDescent="0.35">
      <c r="A126" s="37"/>
      <c r="B126" s="6"/>
      <c r="C126" s="27"/>
      <c r="D126" s="4"/>
      <c r="E126" s="8"/>
      <c r="F126" s="8"/>
      <c r="G126" s="4"/>
    </row>
    <row r="127" spans="1:7" x14ac:dyDescent="0.35">
      <c r="A127" s="48" t="s">
        <v>28</v>
      </c>
      <c r="B127" s="19" t="s">
        <v>29</v>
      </c>
      <c r="C127" s="34">
        <v>0</v>
      </c>
      <c r="D127" s="8">
        <f>C127*0.5*0.27</f>
        <v>0</v>
      </c>
      <c r="E127" s="8">
        <v>0</v>
      </c>
      <c r="F127" s="8">
        <v>0</v>
      </c>
      <c r="G127" s="4">
        <v>12000</v>
      </c>
    </row>
    <row r="128" spans="1:7" x14ac:dyDescent="0.35">
      <c r="A128" s="48" t="s">
        <v>30</v>
      </c>
      <c r="B128" s="19" t="s">
        <v>31</v>
      </c>
      <c r="C128" s="34">
        <v>0</v>
      </c>
      <c r="D128" s="8">
        <f t="shared" ref="D128:D130" si="2">C128*0.5*0.27</f>
        <v>0</v>
      </c>
      <c r="E128" s="8">
        <v>0</v>
      </c>
      <c r="F128" s="8">
        <v>0</v>
      </c>
      <c r="G128" s="4">
        <v>0</v>
      </c>
    </row>
    <row r="129" spans="1:7" x14ac:dyDescent="0.35">
      <c r="A129" s="48" t="s">
        <v>32</v>
      </c>
      <c r="B129" s="19" t="s">
        <v>226</v>
      </c>
      <c r="C129" s="34">
        <v>0</v>
      </c>
      <c r="D129" s="8">
        <f t="shared" si="2"/>
        <v>0</v>
      </c>
      <c r="E129" s="8">
        <v>1008000</v>
      </c>
      <c r="F129" s="8">
        <v>1007709</v>
      </c>
      <c r="G129" s="4">
        <v>395000</v>
      </c>
    </row>
    <row r="130" spans="1:7" x14ac:dyDescent="0.35">
      <c r="A130" s="48" t="s">
        <v>33</v>
      </c>
      <c r="B130" s="19" t="s">
        <v>34</v>
      </c>
      <c r="C130" s="34">
        <v>0</v>
      </c>
      <c r="D130" s="8">
        <f t="shared" si="2"/>
        <v>0</v>
      </c>
      <c r="E130" s="8">
        <v>0</v>
      </c>
      <c r="F130" s="8">
        <v>0</v>
      </c>
      <c r="G130" s="4">
        <v>0</v>
      </c>
    </row>
    <row r="131" spans="1:7" x14ac:dyDescent="0.35">
      <c r="A131" s="48" t="s">
        <v>203</v>
      </c>
      <c r="B131" s="19" t="s">
        <v>204</v>
      </c>
      <c r="C131" s="34">
        <v>0</v>
      </c>
      <c r="D131" s="8">
        <v>0</v>
      </c>
      <c r="E131" s="8"/>
      <c r="F131" s="8"/>
      <c r="G131" s="4"/>
    </row>
    <row r="132" spans="1:7" x14ac:dyDescent="0.35">
      <c r="A132" s="37"/>
      <c r="B132" s="8"/>
      <c r="C132" s="31"/>
      <c r="D132" s="8"/>
      <c r="E132" s="8"/>
      <c r="F132" s="8"/>
      <c r="G132" s="4"/>
    </row>
    <row r="133" spans="1:7" s="3" customFormat="1" x14ac:dyDescent="0.35">
      <c r="A133" s="20" t="s">
        <v>25</v>
      </c>
      <c r="B133" s="6" t="s">
        <v>35</v>
      </c>
      <c r="C133" s="31">
        <f>SUM(C127:C131)</f>
        <v>0</v>
      </c>
      <c r="D133" s="6">
        <f>SUM(D127:D132)</f>
        <v>0</v>
      </c>
      <c r="E133" s="9">
        <f>SUM(E127:E132)</f>
        <v>1008000</v>
      </c>
      <c r="F133" s="9">
        <f>SUM(F127:F132)</f>
        <v>1007709</v>
      </c>
      <c r="G133" s="6">
        <f>SUM(G127:G132)</f>
        <v>407000</v>
      </c>
    </row>
    <row r="134" spans="1:7" x14ac:dyDescent="0.35">
      <c r="A134" s="37"/>
      <c r="B134" s="4"/>
      <c r="C134" s="27"/>
      <c r="D134" s="4"/>
      <c r="E134" s="8"/>
      <c r="F134" s="8"/>
      <c r="G134" s="4"/>
    </row>
    <row r="135" spans="1:7" s="2" customFormat="1" x14ac:dyDescent="0.35">
      <c r="A135" s="37" t="s">
        <v>36</v>
      </c>
      <c r="B135" s="20" t="s">
        <v>133</v>
      </c>
      <c r="C135" s="31"/>
      <c r="D135" s="9"/>
      <c r="E135" s="8"/>
      <c r="F135" s="8"/>
      <c r="G135" s="8"/>
    </row>
    <row r="136" spans="1:7" s="2" customFormat="1" x14ac:dyDescent="0.35">
      <c r="A136" s="37"/>
      <c r="B136" s="9"/>
      <c r="C136" s="31"/>
      <c r="D136" s="9"/>
      <c r="E136" s="8"/>
      <c r="F136" s="8"/>
      <c r="G136" s="8"/>
    </row>
    <row r="137" spans="1:7" x14ac:dyDescent="0.35">
      <c r="A137" s="37" t="s">
        <v>166</v>
      </c>
      <c r="B137" s="21" t="s">
        <v>115</v>
      </c>
      <c r="C137" s="33">
        <v>6000000</v>
      </c>
      <c r="D137" s="4">
        <f>C137*0.27</f>
        <v>1620000</v>
      </c>
      <c r="E137" s="8">
        <v>5418000</v>
      </c>
      <c r="F137" s="8"/>
      <c r="G137" s="4">
        <v>5970000</v>
      </c>
    </row>
    <row r="138" spans="1:7" x14ac:dyDescent="0.35">
      <c r="A138" s="37" t="s">
        <v>167</v>
      </c>
      <c r="B138" s="22" t="s">
        <v>116</v>
      </c>
      <c r="C138" s="33">
        <v>989000</v>
      </c>
      <c r="D138" s="4">
        <f t="shared" ref="D138:D139" si="3">C138*0.27</f>
        <v>267030</v>
      </c>
      <c r="E138" s="8">
        <v>945000</v>
      </c>
      <c r="F138" s="8"/>
      <c r="G138" s="4">
        <v>960000</v>
      </c>
    </row>
    <row r="139" spans="1:7" x14ac:dyDescent="0.35">
      <c r="A139" s="37" t="s">
        <v>168</v>
      </c>
      <c r="B139" s="22" t="s">
        <v>117</v>
      </c>
      <c r="C139" s="33">
        <v>543000</v>
      </c>
      <c r="D139" s="4">
        <f t="shared" si="3"/>
        <v>146610</v>
      </c>
      <c r="E139" s="8">
        <v>630000</v>
      </c>
      <c r="F139" s="8"/>
      <c r="G139" s="4">
        <v>543000</v>
      </c>
    </row>
    <row r="140" spans="1:7" x14ac:dyDescent="0.35">
      <c r="A140" s="37" t="s">
        <v>169</v>
      </c>
      <c r="B140" s="22" t="s">
        <v>118</v>
      </c>
      <c r="C140" s="33">
        <v>580000</v>
      </c>
      <c r="D140" s="4">
        <v>0</v>
      </c>
      <c r="E140" s="8">
        <v>525000</v>
      </c>
      <c r="F140" s="8"/>
      <c r="G140" s="4">
        <v>580000</v>
      </c>
    </row>
    <row r="141" spans="1:7" x14ac:dyDescent="0.35">
      <c r="A141" s="37"/>
      <c r="B141" s="23"/>
      <c r="C141" s="27"/>
      <c r="D141" s="4"/>
      <c r="E141" s="8"/>
      <c r="F141" s="8"/>
      <c r="G141" s="4"/>
    </row>
    <row r="142" spans="1:7" s="3" customFormat="1" x14ac:dyDescent="0.35">
      <c r="A142" s="20"/>
      <c r="B142" s="9" t="s">
        <v>37</v>
      </c>
      <c r="C142" s="31">
        <f>SUM(C137:C141)</f>
        <v>8112000</v>
      </c>
      <c r="D142" s="6">
        <f>SUM(D137:D141)</f>
        <v>2033640</v>
      </c>
      <c r="E142" s="9">
        <f>SUM(E137:E141)</f>
        <v>7518000</v>
      </c>
      <c r="F142" s="9">
        <v>7353828</v>
      </c>
      <c r="G142" s="6">
        <f>SUM(G137:G141)</f>
        <v>8053000</v>
      </c>
    </row>
    <row r="143" spans="1:7" x14ac:dyDescent="0.35">
      <c r="A143" s="37"/>
      <c r="B143" s="4"/>
      <c r="C143" s="27"/>
      <c r="D143" s="4"/>
      <c r="E143" s="8"/>
      <c r="F143" s="8"/>
      <c r="G143" s="4"/>
    </row>
    <row r="144" spans="1:7" x14ac:dyDescent="0.35">
      <c r="A144" s="37" t="s">
        <v>38</v>
      </c>
      <c r="B144" s="20" t="s">
        <v>39</v>
      </c>
      <c r="C144" s="31"/>
      <c r="D144" s="8"/>
      <c r="E144" s="8"/>
      <c r="F144" s="8"/>
      <c r="G144" s="4"/>
    </row>
    <row r="145" spans="1:8" x14ac:dyDescent="0.35">
      <c r="A145" s="37"/>
      <c r="B145" s="9"/>
      <c r="C145" s="31"/>
      <c r="D145" s="8"/>
      <c r="E145" s="8"/>
      <c r="F145" s="8"/>
      <c r="G145" s="4"/>
    </row>
    <row r="146" spans="1:8" x14ac:dyDescent="0.35">
      <c r="A146" s="37" t="s">
        <v>40</v>
      </c>
      <c r="B146" s="24" t="s">
        <v>41</v>
      </c>
      <c r="C146" s="31"/>
      <c r="D146" s="8"/>
      <c r="E146" s="8"/>
      <c r="F146" s="8"/>
      <c r="G146" s="4"/>
    </row>
    <row r="147" spans="1:8" x14ac:dyDescent="0.35">
      <c r="A147" s="37" t="s">
        <v>42</v>
      </c>
      <c r="B147" s="24" t="s">
        <v>43</v>
      </c>
      <c r="C147" s="34">
        <v>0</v>
      </c>
      <c r="D147" s="8">
        <f>C147*0.27</f>
        <v>0</v>
      </c>
      <c r="E147" s="8">
        <v>150000</v>
      </c>
      <c r="F147" s="8">
        <v>1733333</v>
      </c>
      <c r="G147" s="4">
        <v>157000</v>
      </c>
    </row>
    <row r="148" spans="1:8" x14ac:dyDescent="0.35">
      <c r="A148" s="37" t="s">
        <v>44</v>
      </c>
      <c r="B148" s="24" t="s">
        <v>45</v>
      </c>
      <c r="C148" s="34">
        <v>0</v>
      </c>
      <c r="D148" s="8">
        <f t="shared" ref="D148:D157" si="4">C148*0.27</f>
        <v>0</v>
      </c>
      <c r="E148" s="8">
        <v>502000</v>
      </c>
      <c r="F148" s="8">
        <v>2400000</v>
      </c>
      <c r="G148" s="4">
        <v>507000</v>
      </c>
    </row>
    <row r="149" spans="1:8" x14ac:dyDescent="0.35">
      <c r="A149" s="37" t="s">
        <v>46</v>
      </c>
      <c r="B149" s="24" t="s">
        <v>47</v>
      </c>
      <c r="C149" s="34">
        <v>0</v>
      </c>
      <c r="D149" s="8">
        <f t="shared" si="4"/>
        <v>0</v>
      </c>
      <c r="E149" s="8">
        <v>613000</v>
      </c>
      <c r="F149" s="8">
        <v>437500</v>
      </c>
      <c r="G149" s="4">
        <v>724000</v>
      </c>
    </row>
    <row r="150" spans="1:8" x14ac:dyDescent="0.35">
      <c r="A150" s="37" t="s">
        <v>48</v>
      </c>
      <c r="B150" s="24" t="s">
        <v>49</v>
      </c>
      <c r="C150" s="34">
        <v>0</v>
      </c>
      <c r="D150" s="8">
        <f t="shared" si="4"/>
        <v>0</v>
      </c>
      <c r="E150" s="8"/>
      <c r="F150" s="8"/>
      <c r="G150" s="4">
        <v>201000</v>
      </c>
    </row>
    <row r="151" spans="1:8" x14ac:dyDescent="0.35">
      <c r="A151" s="37" t="s">
        <v>50</v>
      </c>
      <c r="B151" s="25" t="s">
        <v>51</v>
      </c>
      <c r="C151" s="34">
        <v>0</v>
      </c>
      <c r="D151" s="8">
        <f t="shared" si="4"/>
        <v>0</v>
      </c>
      <c r="E151" s="8">
        <v>0</v>
      </c>
      <c r="F151" s="8"/>
      <c r="G151" s="4">
        <v>0</v>
      </c>
    </row>
    <row r="152" spans="1:8" x14ac:dyDescent="0.35">
      <c r="A152" s="37" t="s">
        <v>172</v>
      </c>
      <c r="B152" s="25" t="s">
        <v>170</v>
      </c>
      <c r="C152" s="34"/>
      <c r="D152" s="8">
        <f t="shared" si="4"/>
        <v>0</v>
      </c>
      <c r="E152" s="8"/>
      <c r="F152" s="8"/>
      <c r="G152" s="4">
        <v>0</v>
      </c>
    </row>
    <row r="153" spans="1:8" x14ac:dyDescent="0.35">
      <c r="A153" s="37" t="s">
        <v>171</v>
      </c>
      <c r="B153" s="25" t="s">
        <v>173</v>
      </c>
      <c r="C153" s="34"/>
      <c r="D153" s="8">
        <f t="shared" si="4"/>
        <v>0</v>
      </c>
      <c r="E153" s="8"/>
      <c r="F153" s="8"/>
      <c r="G153" s="4">
        <v>0</v>
      </c>
    </row>
    <row r="154" spans="1:8" x14ac:dyDescent="0.35">
      <c r="A154" s="37" t="s">
        <v>176</v>
      </c>
      <c r="B154" s="25" t="s">
        <v>177</v>
      </c>
      <c r="C154" s="34"/>
      <c r="D154" s="8">
        <f t="shared" si="4"/>
        <v>0</v>
      </c>
      <c r="E154" s="8"/>
      <c r="F154" s="8"/>
      <c r="G154" s="4">
        <v>0</v>
      </c>
      <c r="H154" s="43"/>
    </row>
    <row r="155" spans="1:8" x14ac:dyDescent="0.35">
      <c r="A155" s="37" t="s">
        <v>193</v>
      </c>
      <c r="B155" s="25" t="s">
        <v>195</v>
      </c>
      <c r="C155" s="34">
        <v>0</v>
      </c>
      <c r="D155" s="8">
        <f t="shared" si="4"/>
        <v>0</v>
      </c>
      <c r="E155" s="8">
        <v>159000</v>
      </c>
      <c r="F155" s="8"/>
      <c r="G155" s="4">
        <v>405000</v>
      </c>
    </row>
    <row r="156" spans="1:8" x14ac:dyDescent="0.35">
      <c r="A156" s="37" t="s">
        <v>194</v>
      </c>
      <c r="B156" s="25" t="s">
        <v>196</v>
      </c>
      <c r="C156" s="34">
        <v>0</v>
      </c>
      <c r="D156" s="8">
        <f t="shared" si="4"/>
        <v>0</v>
      </c>
      <c r="E156" s="8">
        <v>348000</v>
      </c>
      <c r="F156" s="8"/>
      <c r="G156" s="4">
        <v>348000</v>
      </c>
    </row>
    <row r="157" spans="1:8" x14ac:dyDescent="0.35">
      <c r="A157" s="37" t="s">
        <v>227</v>
      </c>
      <c r="B157" s="25" t="s">
        <v>228</v>
      </c>
      <c r="C157" s="34">
        <v>317000</v>
      </c>
      <c r="D157" s="8">
        <f t="shared" si="4"/>
        <v>85590</v>
      </c>
      <c r="E157" s="8"/>
      <c r="F157" s="8"/>
      <c r="G157" s="4">
        <v>326000</v>
      </c>
    </row>
    <row r="158" spans="1:8" x14ac:dyDescent="0.35">
      <c r="A158" s="37" t="s">
        <v>229</v>
      </c>
      <c r="B158" s="25" t="s">
        <v>230</v>
      </c>
      <c r="C158" s="34"/>
      <c r="D158" s="8"/>
      <c r="E158" s="8"/>
      <c r="F158" s="8"/>
      <c r="G158" s="4">
        <v>928000</v>
      </c>
    </row>
    <row r="159" spans="1:8" x14ac:dyDescent="0.35">
      <c r="A159" s="37"/>
      <c r="B159" s="26"/>
      <c r="C159" s="31"/>
      <c r="D159" s="8"/>
      <c r="E159" s="8"/>
      <c r="F159" s="8"/>
      <c r="G159" s="4"/>
    </row>
    <row r="160" spans="1:8" s="3" customFormat="1" x14ac:dyDescent="0.35">
      <c r="A160" s="38" t="s">
        <v>38</v>
      </c>
      <c r="B160" s="9" t="s">
        <v>52</v>
      </c>
      <c r="C160" s="31">
        <f t="shared" ref="C160:G160" si="5">SUM(C147:C159)</f>
        <v>317000</v>
      </c>
      <c r="D160" s="9">
        <f t="shared" si="5"/>
        <v>85590</v>
      </c>
      <c r="E160" s="9">
        <f t="shared" si="5"/>
        <v>1772000</v>
      </c>
      <c r="F160" s="9">
        <f t="shared" si="5"/>
        <v>4570833</v>
      </c>
      <c r="G160" s="6">
        <f t="shared" si="5"/>
        <v>3596000</v>
      </c>
    </row>
    <row r="161" spans="1:9" x14ac:dyDescent="0.35">
      <c r="A161" s="39"/>
      <c r="B161" s="9"/>
      <c r="C161" s="31"/>
      <c r="D161" s="9"/>
      <c r="E161" s="9"/>
      <c r="F161" s="9"/>
      <c r="G161" s="4"/>
    </row>
    <row r="162" spans="1:9" x14ac:dyDescent="0.35">
      <c r="A162" s="39"/>
      <c r="B162" s="9"/>
      <c r="C162" s="31"/>
      <c r="D162" s="9"/>
      <c r="E162" s="9"/>
      <c r="F162" s="9"/>
      <c r="G162" s="4"/>
    </row>
    <row r="163" spans="1:9" x14ac:dyDescent="0.35">
      <c r="A163" s="37" t="s">
        <v>190</v>
      </c>
      <c r="B163" s="4" t="s">
        <v>191</v>
      </c>
      <c r="C163" s="33">
        <v>236000</v>
      </c>
      <c r="D163" s="4">
        <f>C163*0.5*0.27</f>
        <v>31860.000000000004</v>
      </c>
      <c r="E163" s="8">
        <v>79000</v>
      </c>
      <c r="F163" s="8"/>
      <c r="G163" s="4">
        <v>236000</v>
      </c>
    </row>
    <row r="164" spans="1:9" x14ac:dyDescent="0.35">
      <c r="A164" s="37" t="s">
        <v>201</v>
      </c>
      <c r="B164" s="7" t="s">
        <v>216</v>
      </c>
      <c r="C164" s="33">
        <v>500000</v>
      </c>
      <c r="D164" s="4"/>
      <c r="E164" s="8">
        <v>500000</v>
      </c>
      <c r="F164" s="8"/>
      <c r="G164" s="4">
        <v>170000</v>
      </c>
    </row>
    <row r="165" spans="1:9" x14ac:dyDescent="0.35">
      <c r="A165" s="37" t="s">
        <v>178</v>
      </c>
      <c r="B165" s="4" t="s">
        <v>179</v>
      </c>
      <c r="C165" s="33">
        <v>545000</v>
      </c>
      <c r="D165" s="4"/>
      <c r="E165" s="8">
        <v>434000</v>
      </c>
      <c r="F165" s="8"/>
      <c r="G165" s="4">
        <v>545000</v>
      </c>
    </row>
    <row r="166" spans="1:9" x14ac:dyDescent="0.35">
      <c r="A166" s="37" t="s">
        <v>178</v>
      </c>
      <c r="B166" s="4" t="s">
        <v>180</v>
      </c>
      <c r="C166" s="33">
        <v>160000</v>
      </c>
      <c r="D166" s="4"/>
      <c r="E166" s="8">
        <v>568000</v>
      </c>
      <c r="F166" s="8"/>
      <c r="G166" s="4">
        <v>160000</v>
      </c>
    </row>
    <row r="167" spans="1:9" x14ac:dyDescent="0.35">
      <c r="A167" s="37" t="s">
        <v>199</v>
      </c>
      <c r="B167" s="4" t="s">
        <v>200</v>
      </c>
      <c r="C167" s="33">
        <v>649000</v>
      </c>
      <c r="D167" s="4"/>
      <c r="E167" s="8">
        <v>671000</v>
      </c>
      <c r="F167" s="8"/>
      <c r="G167" s="4">
        <v>649000</v>
      </c>
    </row>
    <row r="168" spans="1:9" x14ac:dyDescent="0.35">
      <c r="A168" s="37" t="s">
        <v>231</v>
      </c>
      <c r="B168" s="4" t="s">
        <v>206</v>
      </c>
      <c r="C168" s="33">
        <v>101000</v>
      </c>
      <c r="D168" s="4"/>
      <c r="E168" s="8">
        <v>130000</v>
      </c>
      <c r="F168" s="8"/>
      <c r="G168" s="4">
        <v>101000</v>
      </c>
    </row>
    <row r="169" spans="1:9" x14ac:dyDescent="0.35">
      <c r="A169" s="37" t="s">
        <v>232</v>
      </c>
      <c r="B169" s="4" t="s">
        <v>207</v>
      </c>
      <c r="C169" s="33">
        <v>28000</v>
      </c>
      <c r="D169" s="4"/>
      <c r="E169" s="8">
        <v>190000</v>
      </c>
      <c r="F169" s="8"/>
      <c r="G169" s="4">
        <v>28000</v>
      </c>
    </row>
    <row r="170" spans="1:9" x14ac:dyDescent="0.35">
      <c r="A170" s="37"/>
      <c r="B170" s="4"/>
      <c r="C170" s="27"/>
      <c r="D170" s="4"/>
      <c r="E170" s="8"/>
      <c r="F170" s="8"/>
      <c r="G170" s="4"/>
    </row>
    <row r="171" spans="1:9" s="3" customFormat="1" x14ac:dyDescent="0.35">
      <c r="A171" s="20"/>
      <c r="B171" s="6" t="s">
        <v>197</v>
      </c>
      <c r="C171" s="27">
        <f>SUM(C163:C170)</f>
        <v>2219000</v>
      </c>
      <c r="D171" s="6">
        <f>SUM(D163:D170)</f>
        <v>31860.000000000004</v>
      </c>
      <c r="E171" s="9">
        <f>SUM(E163:E170)</f>
        <v>2572000</v>
      </c>
      <c r="F171" s="9"/>
      <c r="G171" s="6">
        <f>SUM(G163:G170)</f>
        <v>1889000</v>
      </c>
    </row>
    <row r="172" spans="1:9" x14ac:dyDescent="0.35">
      <c r="A172" s="37"/>
      <c r="B172" s="4"/>
      <c r="C172" s="27"/>
      <c r="D172" s="4"/>
      <c r="E172" s="8"/>
      <c r="F172" s="8"/>
      <c r="G172" s="4"/>
    </row>
    <row r="173" spans="1:9" s="28" customFormat="1" x14ac:dyDescent="0.35">
      <c r="A173" s="40"/>
      <c r="B173" s="27" t="s">
        <v>213</v>
      </c>
      <c r="C173" s="27">
        <f>C118+C133+C142+C160+C171</f>
        <v>42154000</v>
      </c>
      <c r="D173" s="27">
        <f>D171+D160+D142+D133+D116+D101+D95+D88+D60+D53+D39+D12</f>
        <v>3048029.5</v>
      </c>
      <c r="E173" s="9">
        <f>E118+E133+E142+E160+E171</f>
        <v>51301000</v>
      </c>
      <c r="F173" s="9">
        <f>F118+F133+F142+F160</f>
        <v>42966370</v>
      </c>
      <c r="G173" s="6">
        <f>G118+G133+G142+G160+G171</f>
        <v>47224000</v>
      </c>
    </row>
    <row r="174" spans="1:9" x14ac:dyDescent="0.35">
      <c r="A174" s="37"/>
      <c r="B174" s="4"/>
      <c r="C174" s="27"/>
      <c r="D174" s="4"/>
      <c r="E174" s="8"/>
      <c r="F174" s="8"/>
      <c r="G174" s="4"/>
      <c r="H174" s="4"/>
      <c r="I174" s="4"/>
    </row>
    <row r="175" spans="1:9" x14ac:dyDescent="0.35">
      <c r="A175" s="37"/>
      <c r="B175" s="4"/>
      <c r="C175" s="27"/>
      <c r="D175" s="4"/>
      <c r="E175" s="8"/>
      <c r="F175" s="8"/>
      <c r="G175" s="4"/>
      <c r="H175" s="4"/>
      <c r="I175" s="4"/>
    </row>
    <row r="176" spans="1:9" x14ac:dyDescent="0.35">
      <c r="A176" s="37"/>
      <c r="B176" s="4"/>
      <c r="C176" s="27"/>
      <c r="D176" s="4"/>
      <c r="E176" s="8"/>
      <c r="F176" s="8"/>
      <c r="G176" s="4"/>
      <c r="H176" s="4"/>
      <c r="I176" s="4"/>
    </row>
    <row r="177" spans="1:9" s="3" customFormat="1" x14ac:dyDescent="0.35">
      <c r="A177" s="20"/>
      <c r="B177" s="6"/>
      <c r="C177" s="27"/>
      <c r="D177" s="6"/>
      <c r="E177" s="9"/>
      <c r="F177" s="9"/>
      <c r="G177" s="6"/>
      <c r="H177" s="6"/>
      <c r="I177" s="6"/>
    </row>
    <row r="178" spans="1:9" x14ac:dyDescent="0.35">
      <c r="A178" s="37"/>
      <c r="B178" s="4"/>
      <c r="C178" s="27"/>
      <c r="D178" s="4"/>
      <c r="E178" s="8"/>
      <c r="F178" s="8"/>
      <c r="G178" s="4"/>
      <c r="H178" s="4"/>
      <c r="I178" s="4"/>
    </row>
    <row r="179" spans="1:9" x14ac:dyDescent="0.35">
      <c r="A179" s="37"/>
      <c r="B179" s="4"/>
      <c r="C179" s="27"/>
      <c r="D179" s="4"/>
      <c r="E179" s="8"/>
      <c r="F179" s="8"/>
      <c r="G179" s="4"/>
      <c r="H179" s="4"/>
      <c r="I179" s="4"/>
    </row>
    <row r="180" spans="1:9" x14ac:dyDescent="0.35">
      <c r="A180" s="37"/>
      <c r="B180" s="4"/>
      <c r="C180" s="27"/>
      <c r="D180" s="4"/>
      <c r="E180" s="8"/>
      <c r="F180" s="8"/>
      <c r="G180" s="4"/>
      <c r="H180" s="4"/>
      <c r="I180" s="4"/>
    </row>
    <row r="181" spans="1:9" x14ac:dyDescent="0.35">
      <c r="A181" s="37"/>
      <c r="B181" s="4"/>
      <c r="C181" s="27"/>
      <c r="D181" s="4"/>
      <c r="E181" s="8"/>
      <c r="F181" s="8"/>
      <c r="G181" s="4"/>
      <c r="H181" s="4"/>
      <c r="I181" s="4"/>
    </row>
    <row r="182" spans="1:9" x14ac:dyDescent="0.35">
      <c r="A182" s="37"/>
      <c r="B182" s="4"/>
      <c r="C182" s="27"/>
      <c r="D182" s="4"/>
      <c r="E182" s="8"/>
      <c r="F182" s="8"/>
      <c r="G182" s="4"/>
      <c r="H182" s="4"/>
      <c r="I182" s="4"/>
    </row>
  </sheetData>
  <mergeCells count="1">
    <mergeCell ref="C1:D1"/>
  </mergeCells>
  <printOptions gridLines="1"/>
  <pageMargins left="0.70866141732283472" right="0.55118110236220474" top="0.94488188976377963" bottom="0.55118110236220474" header="0.31496062992125984" footer="0.31496062992125984"/>
  <pageSetup paperSize="9" orientation="landscape" r:id="rId1"/>
  <headerFooter>
    <oddHeader>&amp;C&amp;"-,Félkövér"Marketing Kft. 2021. évi üzleti terve
&amp;R1. számú melléklet
Adatok forintban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BMKFT</cp:lastModifiedBy>
  <cp:lastPrinted>2021-01-28T14:54:35Z</cp:lastPrinted>
  <dcterms:created xsi:type="dcterms:W3CDTF">2019-03-25T21:37:27Z</dcterms:created>
  <dcterms:modified xsi:type="dcterms:W3CDTF">2021-02-08T13:16:01Z</dcterms:modified>
</cp:coreProperties>
</file>