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Beszámoló\2020\KÖH\2020. évi elszámolás\"/>
    </mc:Choice>
  </mc:AlternateContent>
  <bookViews>
    <workbookView xWindow="0" yWindow="0" windowWidth="28800" windowHeight="12330" activeTab="3"/>
  </bookViews>
  <sheets>
    <sheet name="2020_ktgv" sheetId="9" r:id="rId1"/>
    <sheet name="maradvány" sheetId="13" r:id="rId2"/>
    <sheet name="1.mell.Kiadások" sheetId="8" r:id="rId3"/>
    <sheet name="2.mell.Bevételek" sheetId="5" r:id="rId4"/>
    <sheet name="Munka3" sheetId="12" r:id="rId5"/>
  </sheets>
  <externalReferences>
    <externalReference r:id="rId6"/>
    <externalReference r:id="rId7"/>
  </externalReferences>
  <definedNames>
    <definedName name="_xlnm.Print_Area" localSheetId="2">'1.mell.Kiadások'!$A$1:$T$22</definedName>
    <definedName name="_xlnm.Print_Area" localSheetId="3">'2.mell.Bevételek'!$A$1:$N$19</definedName>
  </definedNames>
  <calcPr calcId="162913"/>
</workbook>
</file>

<file path=xl/calcChain.xml><?xml version="1.0" encoding="utf-8"?>
<calcChain xmlns="http://schemas.openxmlformats.org/spreadsheetml/2006/main">
  <c r="C17" i="5" l="1"/>
  <c r="N6" i="5"/>
  <c r="P11" i="8" l="1"/>
  <c r="Q3" i="8"/>
  <c r="Q4" i="8"/>
  <c r="Q5" i="8"/>
  <c r="Q6" i="8"/>
  <c r="Q7" i="8"/>
  <c r="Q8" i="8"/>
  <c r="P2" i="8"/>
  <c r="P3" i="8"/>
  <c r="Q2" i="8"/>
  <c r="N2" i="8"/>
  <c r="O2" i="8"/>
  <c r="N3" i="8"/>
  <c r="O3" i="8"/>
  <c r="N4" i="8"/>
  <c r="O4" i="8"/>
  <c r="P4" i="8"/>
  <c r="N5" i="8"/>
  <c r="O5" i="8"/>
  <c r="P5" i="8"/>
  <c r="N6" i="8"/>
  <c r="O6" i="8"/>
  <c r="P6" i="8"/>
  <c r="N7" i="8"/>
  <c r="O7" i="8"/>
  <c r="P7" i="8"/>
  <c r="N8" i="8"/>
  <c r="O8" i="8"/>
  <c r="P8" i="8"/>
  <c r="N11" i="8"/>
  <c r="O11" i="8"/>
  <c r="Q9" i="8" l="1"/>
  <c r="P9" i="8"/>
  <c r="O9" i="8"/>
  <c r="N9" i="8"/>
  <c r="N14" i="5" l="1"/>
  <c r="G5" i="5" l="1"/>
  <c r="K5" i="5" s="1"/>
  <c r="G4" i="5"/>
  <c r="G3" i="5"/>
  <c r="F5" i="5"/>
  <c r="J5" i="5" s="1"/>
  <c r="F4" i="5"/>
  <c r="F3" i="5"/>
  <c r="E5" i="5"/>
  <c r="E4" i="5"/>
  <c r="E3" i="5"/>
  <c r="D5" i="5"/>
  <c r="D4" i="5"/>
  <c r="D3" i="5"/>
  <c r="P2" i="5"/>
  <c r="Q2" i="5" l="1"/>
  <c r="K3" i="5" l="1"/>
  <c r="J3" i="5"/>
  <c r="S2" i="5"/>
  <c r="K2" i="5" s="1"/>
  <c r="K17" i="5" s="1"/>
  <c r="R2" i="5"/>
  <c r="H2" i="5" l="1"/>
  <c r="N7" i="5" l="1"/>
  <c r="N8" i="5"/>
  <c r="N9" i="5"/>
  <c r="N10" i="5"/>
  <c r="N11" i="5"/>
  <c r="N12" i="5"/>
  <c r="N13" i="5"/>
  <c r="N15" i="5"/>
  <c r="L17" i="5"/>
  <c r="M17" i="5"/>
  <c r="G16" i="8" l="1"/>
  <c r="N16" i="8" s="1"/>
  <c r="T16" i="8" s="1"/>
  <c r="G17" i="8"/>
  <c r="N17" i="8" s="1"/>
  <c r="T17" i="8" s="1"/>
  <c r="C7" i="8" l="1"/>
  <c r="C6" i="8"/>
  <c r="C5" i="8"/>
  <c r="C4" i="8" l="1"/>
  <c r="D59" i="9"/>
  <c r="C59" i="9"/>
  <c r="E52" i="9"/>
  <c r="E46" i="9"/>
  <c r="E58" i="9" s="1"/>
  <c r="E38" i="9"/>
  <c r="E31" i="9"/>
  <c r="E26" i="9"/>
  <c r="E20" i="9"/>
  <c r="E8" i="9"/>
  <c r="E37" i="9" s="1"/>
  <c r="E42" i="9" s="1"/>
  <c r="E5" i="9"/>
  <c r="E4" i="9"/>
  <c r="B1" i="9"/>
  <c r="H3" i="5" l="1"/>
  <c r="I5" i="5" l="1"/>
  <c r="H5" i="5"/>
  <c r="N5" i="5" l="1"/>
  <c r="E21" i="8"/>
  <c r="J4" i="5" l="1"/>
  <c r="I4" i="5"/>
  <c r="H4" i="5"/>
  <c r="I3" i="5"/>
  <c r="N4" i="5" l="1"/>
  <c r="N3" i="5"/>
  <c r="G18" i="8"/>
  <c r="N18" i="8" s="1"/>
  <c r="T18" i="8" s="1"/>
  <c r="G15" i="8"/>
  <c r="N15" i="8" s="1"/>
  <c r="T15" i="8" s="1"/>
  <c r="B9" i="8" l="1"/>
  <c r="G13" i="8" l="1"/>
  <c r="R8" i="8"/>
  <c r="S8" i="8"/>
  <c r="T8" i="8" l="1"/>
  <c r="D21" i="8" l="1"/>
  <c r="S11" i="8"/>
  <c r="R11" i="8"/>
  <c r="S7" i="8"/>
  <c r="R7" i="8"/>
  <c r="S6" i="8"/>
  <c r="R6" i="8"/>
  <c r="S5" i="8"/>
  <c r="R5" i="8"/>
  <c r="S4" i="8"/>
  <c r="R4" i="8"/>
  <c r="S3" i="8"/>
  <c r="R3" i="8"/>
  <c r="S2" i="8"/>
  <c r="R2" i="8"/>
  <c r="F21" i="8"/>
  <c r="G12" i="8"/>
  <c r="O13" i="8"/>
  <c r="T13" i="8" s="1"/>
  <c r="G14" i="8"/>
  <c r="G19" i="8"/>
  <c r="N19" i="8" s="1"/>
  <c r="T19" i="8" s="1"/>
  <c r="G20" i="8"/>
  <c r="G11" i="8"/>
  <c r="Q11" i="8" s="1"/>
  <c r="G3" i="8"/>
  <c r="G5" i="8"/>
  <c r="G6" i="8"/>
  <c r="G8" i="8"/>
  <c r="G2" i="8"/>
  <c r="G7" i="8"/>
  <c r="B21" i="8"/>
  <c r="G4" i="8"/>
  <c r="P12" i="8" l="1"/>
  <c r="T12" i="8" s="1"/>
  <c r="I2" i="5"/>
  <c r="I17" i="5" s="1"/>
  <c r="H17" i="5"/>
  <c r="J2" i="5"/>
  <c r="J17" i="5" s="1"/>
  <c r="N14" i="8"/>
  <c r="T14" i="8" s="1"/>
  <c r="T6" i="8"/>
  <c r="T3" i="8"/>
  <c r="T4" i="8"/>
  <c r="T7" i="8"/>
  <c r="T5" i="8"/>
  <c r="R9" i="8"/>
  <c r="S9" i="8"/>
  <c r="T2" i="8"/>
  <c r="G9" i="8"/>
  <c r="T11" i="8"/>
  <c r="C10" i="8"/>
  <c r="Q10" i="8" l="1"/>
  <c r="Q21" i="8" s="1"/>
  <c r="P10" i="8"/>
  <c r="P21" i="8" s="1"/>
  <c r="O10" i="8"/>
  <c r="O21" i="8" s="1"/>
  <c r="N10" i="8"/>
  <c r="N21" i="8" s="1"/>
  <c r="N2" i="5"/>
  <c r="T9" i="8"/>
  <c r="C21" i="8"/>
  <c r="G21" i="8" s="1"/>
  <c r="G10" i="8"/>
  <c r="S10" i="8"/>
  <c r="S21" i="8" s="1"/>
  <c r="M19" i="5" s="1"/>
  <c r="R10" i="8"/>
  <c r="R21" i="8" s="1"/>
  <c r="L19" i="5" s="1"/>
  <c r="L21" i="5" s="1"/>
  <c r="T21" i="8" l="1"/>
  <c r="O23" i="8" s="1"/>
  <c r="K19" i="5"/>
  <c r="M23" i="5"/>
  <c r="M28" i="5" s="1"/>
  <c r="M21" i="5"/>
  <c r="N17" i="5"/>
  <c r="L23" i="5"/>
  <c r="L28" i="5" s="1"/>
  <c r="J19" i="5"/>
  <c r="T10" i="8"/>
  <c r="I19" i="5"/>
  <c r="I21" i="5" s="1"/>
  <c r="P23" i="8" l="1"/>
  <c r="K21" i="5"/>
  <c r="K23" i="5"/>
  <c r="K28" i="5" s="1"/>
  <c r="N23" i="8"/>
  <c r="Q23" i="8"/>
  <c r="K25" i="5"/>
  <c r="J25" i="5"/>
  <c r="H25" i="5"/>
  <c r="I25" i="5"/>
  <c r="J23" i="5"/>
  <c r="J28" i="5" s="1"/>
  <c r="J21" i="5"/>
  <c r="L25" i="5"/>
  <c r="M25" i="5"/>
  <c r="I23" i="5"/>
  <c r="I28" i="5" s="1"/>
  <c r="N25" i="5" l="1"/>
  <c r="H19" i="5"/>
  <c r="H21" i="5" s="1"/>
  <c r="N21" i="5" s="1"/>
  <c r="S23" i="8"/>
  <c r="R23" i="8"/>
  <c r="H23" i="5" l="1"/>
  <c r="N19" i="5"/>
  <c r="T23" i="8"/>
  <c r="N23" i="5" l="1"/>
  <c r="H28" i="5"/>
</calcChain>
</file>

<file path=xl/sharedStrings.xml><?xml version="1.0" encoding="utf-8"?>
<sst xmlns="http://schemas.openxmlformats.org/spreadsheetml/2006/main" count="212" uniqueCount="177">
  <si>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</si>
  <si>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</si>
  <si>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</si>
  <si>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</si>
  <si>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</si>
  <si>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</si>
  <si>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</si>
  <si>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</si>
  <si>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</si>
  <si>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</si>
  <si>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</si>
  <si>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</si>
  <si>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</si>
  <si>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</si>
  <si>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MOB (Bátaszék)</t>
  </si>
  <si>
    <t>ESZGY (Bátaszék)</t>
  </si>
  <si>
    <t>Alsónána községháza fenntartása</t>
  </si>
  <si>
    <t>Alsónyék községháza fenntartása</t>
  </si>
  <si>
    <t>Bevétel mindösszesen:</t>
  </si>
  <si>
    <t>Kiadások megnevezése</t>
  </si>
  <si>
    <t>MOB arányszám</t>
  </si>
  <si>
    <t>ESZGY arányszám</t>
  </si>
  <si>
    <t>MOB</t>
  </si>
  <si>
    <t>ESZGY</t>
  </si>
  <si>
    <t>Összes bevétel, kiadás</t>
  </si>
  <si>
    <t>Száma</t>
  </si>
  <si>
    <t>Bevételek</t>
  </si>
  <si>
    <t>1.</t>
  </si>
  <si>
    <t>1.1.</t>
  </si>
  <si>
    <t>Készletértékesítés ellenértéke</t>
  </si>
  <si>
    <t>1.2.</t>
  </si>
  <si>
    <t>1.3.</t>
  </si>
  <si>
    <t>1.4.</t>
  </si>
  <si>
    <t>Tulajdonosi bevételek</t>
  </si>
  <si>
    <t>1.5.</t>
  </si>
  <si>
    <t>Ellátási díjak</t>
  </si>
  <si>
    <t>1.6.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</si>
  <si>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</si>
  <si>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</si>
  <si>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</si>
  <si>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</si>
  <si>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</si>
  <si>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</si>
  <si>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</si>
  <si>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</si>
  <si>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</si>
  <si>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</si>
  <si>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</si>
  <si>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</si>
  <si>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</si>
  <si>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</si>
  <si>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</si>
  <si>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</si>
  <si>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</si>
  <si>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>3.</t>
  </si>
  <si>
    <t>Közhatalmi bevételek</t>
  </si>
  <si>
    <t>4.</t>
  </si>
  <si>
    <t>4.1.</t>
  </si>
  <si>
    <t>4.2.</t>
  </si>
  <si>
    <t>Egyéb felhalmozási célú támogatások bevételei államháztartáson belülről</t>
  </si>
  <si>
    <t>4.3.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</si>
  <si>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</si>
  <si>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</si>
  <si>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</si>
  <si>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</si>
  <si>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</si>
  <si>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</si>
  <si>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</si>
  <si>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</si>
  <si>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</si>
  <si>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</si>
  <si>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</si>
  <si>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</si>
  <si>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</si>
  <si>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</si>
  <si>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</si>
  <si>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</si>
  <si>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</si>
  <si>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</si>
  <si>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</si>
  <si>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</si>
  <si>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</si>
  <si>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</si>
  <si>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</si>
  <si>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</si>
  <si>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</si>
  <si>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</si>
  <si>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</si>
  <si>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</si>
  <si>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</si>
  <si>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</si>
  <si>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</si>
  <si>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</si>
  <si>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</si>
  <si>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</si>
  <si>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>Járulékok</t>
  </si>
  <si>
    <t>Megbízási díjak</t>
  </si>
  <si>
    <t>Előző évi maradvány</t>
  </si>
  <si>
    <t>Egyéb bevétel</t>
  </si>
  <si>
    <t>Beruházás, eszközbeszerzés</t>
  </si>
  <si>
    <t>ÁFA visszatérülés</t>
  </si>
  <si>
    <t>Kamat</t>
  </si>
  <si>
    <t>KÖH munkaszervezetre átvett önkormányzatoktól</t>
  </si>
  <si>
    <t>Elszámolási különbözet</t>
  </si>
  <si>
    <t>02</t>
  </si>
  <si>
    <t>Egyéb költségtérítés</t>
  </si>
  <si>
    <t>KÖH munkaszervezetre átvett hozzájárulás társulásoktól</t>
  </si>
  <si>
    <t>Kiemelt előirányzat, előirányzat megnevezése</t>
  </si>
  <si>
    <t>A</t>
  </si>
  <si>
    <t>B</t>
  </si>
  <si>
    <t>Bátaszék által folyósított imtézményfinanszírozás</t>
  </si>
  <si>
    <t>Kiadások mindösszesen:</t>
  </si>
  <si>
    <t>Feladat megnevezése</t>
  </si>
  <si>
    <t>Működési bevételek (1.1.+…+1.11.)</t>
  </si>
  <si>
    <t>Biztosító által fizetett kártérítés</t>
  </si>
  <si>
    <t>1.11.</t>
  </si>
  <si>
    <t xml:space="preserve">  2.3-ból EU támogatás</t>
  </si>
  <si>
    <t>Felhalmozási célú támogatások államháztartáson belülről (4.1.+…+4.3.)</t>
  </si>
  <si>
    <t>Felhalmozási célú önkormányzati támogatások</t>
  </si>
  <si>
    <t>4.4.</t>
  </si>
  <si>
    <t xml:space="preserve">  4.3.-ból EU-s támogatás</t>
  </si>
  <si>
    <t>Költségvetési bevételek összesen (1.+…+7.)</t>
  </si>
  <si>
    <t xml:space="preserve"> 2.3.-ból EU-s támogatásból megvalósuló programok, projektek kiadása</t>
  </si>
  <si>
    <t>Finanszírozási kiadások</t>
  </si>
  <si>
    <t>KIADÁSOK ÖSSZESEN: (1.+2.+3.)</t>
  </si>
  <si>
    <t>Bátaszéki Közös Önkormányzati Hivatal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</si>
  <si>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</si>
  <si>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</si>
  <si>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</si>
  <si>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</si>
  <si>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</si>
  <si>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</si>
  <si>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</si>
  <si>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</si>
  <si>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KÖH alkalamazottainak illetménye, egyéb személyi jellegű kiadásai</t>
  </si>
  <si>
    <t>C</t>
  </si>
  <si>
    <t>Egyéb bér</t>
  </si>
  <si>
    <t>Céljuttatások</t>
  </si>
  <si>
    <t>07/A - Maradványkimutatás</t>
  </si>
  <si>
    <t>#</t>
  </si>
  <si>
    <t>Megnevezés</t>
  </si>
  <si>
    <t>Összeg</t>
  </si>
  <si>
    <t>01</t>
  </si>
  <si>
    <t>01        Alaptevékenység költségvetési bevételei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</si>
  <si>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</si>
  <si>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</si>
  <si>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</si>
  <si>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</si>
  <si>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</si>
  <si>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</si>
  <si>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</si>
  <si>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</si>
  <si>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</si>
  <si>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</si>
  <si>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</si>
  <si>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</si>
  <si>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</si>
  <si>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Kiküldetés/munkábajárás</t>
  </si>
  <si>
    <t>Egyéb mük.kiadások</t>
  </si>
  <si>
    <t>Minimál bér és a garantált bérmininum emelés</t>
  </si>
  <si>
    <t>Kiemelt bérrendezési alap</t>
  </si>
  <si>
    <t>Bérkompenzáció</t>
  </si>
  <si>
    <t>Költségvetési szerv</t>
  </si>
  <si>
    <t>Eredeti előirányzat</t>
  </si>
  <si>
    <t>Módosított előirányzat</t>
  </si>
  <si>
    <t>D</t>
  </si>
  <si>
    <t>E</t>
  </si>
  <si>
    <t>Tényleges állományi létszám előirányzat (fő)</t>
  </si>
  <si>
    <t>Közfoglalkoztatottak tényleges állományi létszáma (fő)</t>
  </si>
  <si>
    <t>KÖH munkaszervezeti hozzájárulás 2019. évi elszámolása Alsónyék</t>
  </si>
  <si>
    <t>KÖH munkaszervezeti hozzájárulás 2019. évi elszámolása Alsónána</t>
  </si>
  <si>
    <t>KÖH munkaszervezeti hozzájárulás 2019. évi elszámolása ESZGY</t>
  </si>
  <si>
    <t>KÖH munkaszervezeti hozzájárulás 2019. évi elszámolása MOB</t>
  </si>
  <si>
    <t>Sárpilis</t>
  </si>
  <si>
    <t>Sárpilis arányszám</t>
  </si>
  <si>
    <t>Sárpilis arányszáma</t>
  </si>
  <si>
    <t>788 950-268 105-50 110=470 735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</si>
</sst>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0.000000%"/>
    <numFmt numFmtId="166" formatCode="0.0000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  <font>
      <i/>
      <sz val="11"/>
      <name val="Times New Roman"/>
      <family val="1"/>
      <charset val="238"/>
    </font>
    <font>
      <sz val="11"/>
      <name val="Times New Roman CE"/>
      <charset val="238"/>
    </font>
    <font>
      <sz val="10"/>
      <color rgb="FFFF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6" fillId="0" borderId="0" applyFont="0" applyFill="0" applyBorder="0" applyAlignment="0" applyProtection="0"/>
  </cellStyleXfs>
  <cellXfs count="17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164" fontId="4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lef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0" fontId="13" fillId="0" borderId="13" xfId="1" applyFont="1" applyFill="1" applyBorder="1" applyAlignment="1" applyProtection="1">
      <alignment horizontal="left" vertical="center" wrapText="1" inden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left" vertical="center" wrapText="1" indent="1"/>
    </xf>
    <xf numFmtId="49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 wrapText="1" indent="1"/>
    </xf>
    <xf numFmtId="0" fontId="12" fillId="0" borderId="1" xfId="1" applyFont="1" applyFill="1" applyBorder="1" applyAlignment="1" applyProtection="1">
      <alignment horizontal="left" vertical="center" wrapText="1" indent="1"/>
    </xf>
    <xf numFmtId="0" fontId="12" fillId="0" borderId="15" xfId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5" fillId="0" borderId="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8" fillId="0" borderId="1" xfId="0" applyFont="1" applyBorder="1"/>
    <xf numFmtId="3" fontId="18" fillId="0" borderId="1" xfId="0" applyNumberFormat="1" applyFont="1" applyBorder="1"/>
    <xf numFmtId="0" fontId="18" fillId="2" borderId="1" xfId="0" applyFont="1" applyFill="1" applyBorder="1"/>
    <xf numFmtId="0" fontId="19" fillId="2" borderId="1" xfId="0" applyFont="1" applyFill="1" applyBorder="1"/>
    <xf numFmtId="0" fontId="1" fillId="2" borderId="1" xfId="0" applyFont="1" applyFill="1" applyBorder="1"/>
    <xf numFmtId="0" fontId="20" fillId="0" borderId="1" xfId="0" applyFont="1" applyBorder="1"/>
    <xf numFmtId="3" fontId="20" fillId="0" borderId="1" xfId="0" applyNumberFormat="1" applyFont="1" applyBorder="1"/>
    <xf numFmtId="0" fontId="20" fillId="2" borderId="1" xfId="0" applyFont="1" applyFill="1" applyBorder="1"/>
    <xf numFmtId="3" fontId="20" fillId="0" borderId="1" xfId="0" applyNumberFormat="1" applyFont="1" applyFill="1" applyBorder="1"/>
    <xf numFmtId="0" fontId="20" fillId="0" borderId="1" xfId="0" applyFont="1" applyBorder="1" applyAlignment="1">
      <alignment wrapText="1"/>
    </xf>
    <xf numFmtId="0" fontId="21" fillId="2" borderId="1" xfId="0" applyFont="1" applyFill="1" applyBorder="1"/>
    <xf numFmtId="0" fontId="19" fillId="5" borderId="1" xfId="0" applyFont="1" applyFill="1" applyBorder="1"/>
    <xf numFmtId="0" fontId="21" fillId="6" borderId="1" xfId="0" applyFont="1" applyFill="1" applyBorder="1"/>
    <xf numFmtId="3" fontId="21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23" fillId="0" borderId="1" xfId="1" applyFont="1" applyFill="1" applyBorder="1" applyAlignment="1" applyProtection="1">
      <alignment vertical="center"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/>
    <xf numFmtId="0" fontId="25" fillId="4" borderId="1" xfId="0" applyFont="1" applyFill="1" applyBorder="1"/>
    <xf numFmtId="0" fontId="0" fillId="2" borderId="1" xfId="0" applyFill="1" applyBorder="1" applyAlignment="1">
      <alignment wrapText="1"/>
    </xf>
    <xf numFmtId="3" fontId="18" fillId="0" borderId="1" xfId="0" applyNumberFormat="1" applyFont="1" applyFill="1" applyBorder="1"/>
    <xf numFmtId="3" fontId="19" fillId="5" borderId="1" xfId="0" applyNumberFormat="1" applyFont="1" applyFill="1" applyBorder="1"/>
    <xf numFmtId="3" fontId="18" fillId="2" borderId="1" xfId="0" applyNumberFormat="1" applyFont="1" applyFill="1" applyBorder="1"/>
    <xf numFmtId="3" fontId="19" fillId="2" borderId="1" xfId="0" applyNumberFormat="1" applyFont="1" applyFill="1" applyBorder="1"/>
    <xf numFmtId="3" fontId="21" fillId="0" borderId="1" xfId="0" applyNumberFormat="1" applyFont="1" applyBorder="1"/>
    <xf numFmtId="3" fontId="20" fillId="2" borderId="1" xfId="0" applyNumberFormat="1" applyFont="1" applyFill="1" applyBorder="1"/>
    <xf numFmtId="3" fontId="21" fillId="5" borderId="1" xfId="0" applyNumberFormat="1" applyFont="1" applyFill="1" applyBorder="1"/>
    <xf numFmtId="0" fontId="21" fillId="6" borderId="1" xfId="0" applyFont="1" applyFill="1" applyBorder="1" applyAlignment="1">
      <alignment wrapText="1"/>
    </xf>
    <xf numFmtId="3" fontId="21" fillId="0" borderId="1" xfId="0" applyNumberFormat="1" applyFont="1" applyFill="1" applyBorder="1"/>
    <xf numFmtId="0" fontId="20" fillId="2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1" fillId="0" borderId="1" xfId="0" applyFont="1" applyBorder="1"/>
    <xf numFmtId="0" fontId="20" fillId="6" borderId="1" xfId="0" applyFont="1" applyFill="1" applyBorder="1"/>
    <xf numFmtId="0" fontId="25" fillId="2" borderId="1" xfId="0" applyFont="1" applyFill="1" applyBorder="1"/>
    <xf numFmtId="3" fontId="21" fillId="2" borderId="1" xfId="0" applyNumberFormat="1" applyFont="1" applyFill="1" applyBorder="1"/>
    <xf numFmtId="0" fontId="1" fillId="0" borderId="1" xfId="0" applyFont="1" applyBorder="1"/>
    <xf numFmtId="4" fontId="21" fillId="0" borderId="1" xfId="0" applyNumberFormat="1" applyFont="1" applyFill="1" applyBorder="1"/>
    <xf numFmtId="0" fontId="22" fillId="0" borderId="1" xfId="0" applyFont="1" applyBorder="1" applyAlignment="1">
      <alignment horizontal="left" wrapText="1"/>
    </xf>
    <xf numFmtId="3" fontId="21" fillId="4" borderId="1" xfId="0" applyNumberFormat="1" applyFont="1" applyFill="1" applyBorder="1"/>
    <xf numFmtId="0" fontId="21" fillId="3" borderId="1" xfId="0" applyFont="1" applyFill="1" applyBorder="1"/>
    <xf numFmtId="10" fontId="21" fillId="2" borderId="1" xfId="0" applyNumberFormat="1" applyFont="1" applyFill="1" applyBorder="1"/>
    <xf numFmtId="0" fontId="22" fillId="6" borderId="1" xfId="0" applyFont="1" applyFill="1" applyBorder="1" applyAlignment="1">
      <alignment horizontal="left"/>
    </xf>
    <xf numFmtId="3" fontId="20" fillId="6" borderId="1" xfId="0" applyNumberFormat="1" applyFont="1" applyFill="1" applyBorder="1"/>
    <xf numFmtId="4" fontId="20" fillId="6" borderId="1" xfId="0" applyNumberFormat="1" applyFont="1" applyFill="1" applyBorder="1"/>
    <xf numFmtId="0" fontId="22" fillId="5" borderId="1" xfId="0" applyFont="1" applyFill="1" applyBorder="1" applyAlignment="1">
      <alignment horizontal="left"/>
    </xf>
    <xf numFmtId="0" fontId="20" fillId="5" borderId="1" xfId="0" applyFont="1" applyFill="1" applyBorder="1"/>
    <xf numFmtId="3" fontId="20" fillId="5" borderId="1" xfId="0" applyNumberFormat="1" applyFont="1" applyFill="1" applyBorder="1"/>
    <xf numFmtId="4" fontId="20" fillId="5" borderId="1" xfId="0" applyNumberFormat="1" applyFont="1" applyFill="1" applyBorder="1"/>
    <xf numFmtId="1" fontId="18" fillId="0" borderId="1" xfId="0" applyNumberFormat="1" applyFont="1" applyBorder="1"/>
    <xf numFmtId="3" fontId="21" fillId="5" borderId="1" xfId="2" applyNumberFormat="1" applyFont="1" applyFill="1" applyBorder="1"/>
    <xf numFmtId="10" fontId="20" fillId="0" borderId="1" xfId="0" applyNumberFormat="1" applyFont="1" applyFill="1" applyBorder="1"/>
    <xf numFmtId="10" fontId="21" fillId="6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1" fontId="21" fillId="5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/>
    <xf numFmtId="10" fontId="21" fillId="0" borderId="1" xfId="0" applyNumberFormat="1" applyFont="1" applyBorder="1"/>
    <xf numFmtId="10" fontId="18" fillId="2" borderId="1" xfId="0" applyNumberFormat="1" applyFont="1" applyFill="1" applyBorder="1"/>
    <xf numFmtId="10" fontId="18" fillId="0" borderId="1" xfId="0" applyNumberFormat="1" applyFont="1" applyBorder="1"/>
    <xf numFmtId="0" fontId="20" fillId="4" borderId="1" xfId="0" applyFont="1" applyFill="1" applyBorder="1" applyAlignment="1">
      <alignment wrapText="1"/>
    </xf>
    <xf numFmtId="3" fontId="20" fillId="4" borderId="1" xfId="0" applyNumberFormat="1" applyFont="1" applyFill="1" applyBorder="1"/>
    <xf numFmtId="10" fontId="20" fillId="4" borderId="1" xfId="0" applyNumberFormat="1" applyFont="1" applyFill="1" applyBorder="1"/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3" fontId="28" fillId="0" borderId="0" xfId="0" applyNumberFormat="1" applyFont="1" applyAlignment="1">
      <alignment horizontal="right"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3" fontId="29" fillId="0" borderId="0" xfId="0" applyNumberFormat="1" applyFont="1" applyAlignment="1">
      <alignment horizontal="right" vertical="top" wrapText="1"/>
    </xf>
    <xf numFmtId="0" fontId="27" fillId="7" borderId="0" xfId="0" applyFont="1" applyFill="1" applyAlignment="1">
      <alignment horizontal="center" vertical="top" wrapText="1"/>
    </xf>
    <xf numFmtId="164" fontId="4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4" fontId="10" fillId="0" borderId="7" xfId="0" applyNumberFormat="1" applyFont="1" applyFill="1" applyBorder="1" applyAlignment="1" applyProtection="1">
      <alignment horizontal="right" vertical="center" wrapText="1" indent="1"/>
    </xf>
    <xf numFmtId="164" fontId="1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right" vertical="center" wrapText="1" indent="1"/>
    </xf>
    <xf numFmtId="164" fontId="1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0" xfId="0" applyNumberFormat="1" applyFont="1" applyFill="1" applyAlignment="1" applyProtection="1">
      <alignment horizontal="right" vertical="center" wrapText="1" indent="1"/>
    </xf>
    <xf numFmtId="0" fontId="8" fillId="0" borderId="6" xfId="0" applyFont="1" applyBorder="1" applyAlignment="1">
      <alignment horizontal="left" vertical="center"/>
    </xf>
    <xf numFmtId="0" fontId="8" fillId="0" borderId="17" xfId="0" applyFont="1" applyBorder="1" applyAlignment="1">
      <alignment vertical="center" wrapText="1"/>
    </xf>
    <xf numFmtId="3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166" fontId="21" fillId="0" borderId="1" xfId="0" applyNumberFormat="1" applyFont="1" applyBorder="1"/>
    <xf numFmtId="166" fontId="1" fillId="2" borderId="1" xfId="0" applyNumberFormat="1" applyFont="1" applyFill="1" applyBorder="1"/>
    <xf numFmtId="0" fontId="18" fillId="0" borderId="1" xfId="0" applyFont="1" applyBorder="1" applyAlignment="1">
      <alignment wrapText="1"/>
    </xf>
    <xf numFmtId="10" fontId="20" fillId="6" borderId="1" xfId="0" applyNumberFormat="1" applyFont="1" applyFill="1" applyBorder="1"/>
    <xf numFmtId="3" fontId="18" fillId="8" borderId="1" xfId="0" applyNumberFormat="1" applyFont="1" applyFill="1" applyBorder="1"/>
    <xf numFmtId="3" fontId="18" fillId="2" borderId="1" xfId="0" applyNumberFormat="1" applyFont="1" applyFill="1" applyBorder="1" applyAlignment="1">
      <alignment wrapText="1"/>
    </xf>
    <xf numFmtId="0" fontId="2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0" fillId="0" borderId="19" xfId="0" applyFont="1" applyBorder="1" applyAlignment="1" applyProtection="1">
      <alignment horizontal="right" vertical="top"/>
      <protection locked="0"/>
    </xf>
    <xf numFmtId="0" fontId="31" fillId="0" borderId="19" xfId="0" applyFont="1" applyBorder="1" applyAlignment="1" applyProtection="1"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7" fillId="7" borderId="0" xfId="0" applyFont="1" applyFill="1" applyAlignment="1">
      <alignment horizontal="center" vertical="top" wrapText="1"/>
    </xf>
    <xf numFmtId="0" fontId="0" fillId="0" borderId="0" xfId="0"/>
  </cellXfs>
  <cellStyles count="3">
    <cellStyle name="Normál" xfId="0" builtinId="0"/>
    <cellStyle name="Normál_KVRENMUNKA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Besz&#225;mol&#243;/2020/B&#225;tasz&#233;k/Z&#193;RSZ&#193;M_2020_B&#225;tasz&#23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&#246;lts&#233;gvet&#233;s/ktgv_2020/EVRIK/&#214;NKORM&#193;NYZAT/EXCEL/Z&#193;RSZ&#193;M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Z_10.tájékoztató_t."/>
      <sheetName val="Z_11.tájékoztató_t."/>
      <sheetName val="Z_12.tájékoztató_t."/>
    </sheetNames>
    <sheetDataSet>
      <sheetData sheetId="0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 t="str">
            <v xml:space="preserve"> ezer 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E5" t="str">
            <v>Teljesítés
2020. XII. 31.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Layout" topLeftCell="A16" zoomScaleNormal="100" workbookViewId="0">
      <selection activeCell="G34" sqref="G34"/>
    </sheetView>
  </sheetViews>
  <sheetFormatPr defaultRowHeight="15" x14ac:dyDescent="0.25"/>
  <cols>
    <col min="1" max="1" width="11.140625" style="38" customWidth="1"/>
    <col min="2" max="2" width="50.5703125" style="7" customWidth="1"/>
    <col min="3" max="3" width="11.5703125" style="7" customWidth="1"/>
    <col min="4" max="4" width="11.28515625" style="7" customWidth="1"/>
    <col min="5" max="5" width="12.140625" style="7" customWidth="1"/>
    <col min="6" max="256" width="9.140625" style="7"/>
    <col min="257" max="257" width="11.140625" style="7" customWidth="1"/>
    <col min="258" max="258" width="50.5703125" style="7" customWidth="1"/>
    <col min="259" max="261" width="13.5703125" style="7" customWidth="1"/>
    <col min="262" max="512" width="9.140625" style="7"/>
    <col min="513" max="513" width="11.140625" style="7" customWidth="1"/>
    <col min="514" max="514" width="50.5703125" style="7" customWidth="1"/>
    <col min="515" max="517" width="13.5703125" style="7" customWidth="1"/>
    <col min="518" max="768" width="9.140625" style="7"/>
    <col min="769" max="769" width="11.140625" style="7" customWidth="1"/>
    <col min="770" max="770" width="50.5703125" style="7" customWidth="1"/>
    <col min="771" max="773" width="13.5703125" style="7" customWidth="1"/>
    <col min="774" max="1024" width="9.140625" style="7"/>
    <col min="1025" max="1025" width="11.140625" style="7" customWidth="1"/>
    <col min="1026" max="1026" width="50.5703125" style="7" customWidth="1"/>
    <col min="1027" max="1029" width="13.5703125" style="7" customWidth="1"/>
    <col min="1030" max="1280" width="9.140625" style="7"/>
    <col min="1281" max="1281" width="11.140625" style="7" customWidth="1"/>
    <col min="1282" max="1282" width="50.5703125" style="7" customWidth="1"/>
    <col min="1283" max="1285" width="13.5703125" style="7" customWidth="1"/>
    <col min="1286" max="1536" width="9.140625" style="7"/>
    <col min="1537" max="1537" width="11.140625" style="7" customWidth="1"/>
    <col min="1538" max="1538" width="50.5703125" style="7" customWidth="1"/>
    <col min="1539" max="1541" width="13.5703125" style="7" customWidth="1"/>
    <col min="1542" max="1792" width="9.140625" style="7"/>
    <col min="1793" max="1793" width="11.140625" style="7" customWidth="1"/>
    <col min="1794" max="1794" width="50.5703125" style="7" customWidth="1"/>
    <col min="1795" max="1797" width="13.5703125" style="7" customWidth="1"/>
    <col min="1798" max="2048" width="9.140625" style="7"/>
    <col min="2049" max="2049" width="11.140625" style="7" customWidth="1"/>
    <col min="2050" max="2050" width="50.5703125" style="7" customWidth="1"/>
    <col min="2051" max="2053" width="13.5703125" style="7" customWidth="1"/>
    <col min="2054" max="2304" width="9.140625" style="7"/>
    <col min="2305" max="2305" width="11.140625" style="7" customWidth="1"/>
    <col min="2306" max="2306" width="50.5703125" style="7" customWidth="1"/>
    <col min="2307" max="2309" width="13.5703125" style="7" customWidth="1"/>
    <col min="2310" max="2560" width="9.140625" style="7"/>
    <col min="2561" max="2561" width="11.140625" style="7" customWidth="1"/>
    <col min="2562" max="2562" width="50.5703125" style="7" customWidth="1"/>
    <col min="2563" max="2565" width="13.5703125" style="7" customWidth="1"/>
    <col min="2566" max="2816" width="9.140625" style="7"/>
    <col min="2817" max="2817" width="11.140625" style="7" customWidth="1"/>
    <col min="2818" max="2818" width="50.5703125" style="7" customWidth="1"/>
    <col min="2819" max="2821" width="13.5703125" style="7" customWidth="1"/>
    <col min="2822" max="3072" width="9.140625" style="7"/>
    <col min="3073" max="3073" width="11.140625" style="7" customWidth="1"/>
    <col min="3074" max="3074" width="50.5703125" style="7" customWidth="1"/>
    <col min="3075" max="3077" width="13.5703125" style="7" customWidth="1"/>
    <col min="3078" max="3328" width="9.140625" style="7"/>
    <col min="3329" max="3329" width="11.140625" style="7" customWidth="1"/>
    <col min="3330" max="3330" width="50.5703125" style="7" customWidth="1"/>
    <col min="3331" max="3333" width="13.5703125" style="7" customWidth="1"/>
    <col min="3334" max="3584" width="9.140625" style="7"/>
    <col min="3585" max="3585" width="11.140625" style="7" customWidth="1"/>
    <col min="3586" max="3586" width="50.5703125" style="7" customWidth="1"/>
    <col min="3587" max="3589" width="13.5703125" style="7" customWidth="1"/>
    <col min="3590" max="3840" width="9.140625" style="7"/>
    <col min="3841" max="3841" width="11.140625" style="7" customWidth="1"/>
    <col min="3842" max="3842" width="50.5703125" style="7" customWidth="1"/>
    <col min="3843" max="3845" width="13.5703125" style="7" customWidth="1"/>
    <col min="3846" max="4096" width="9.140625" style="7"/>
    <col min="4097" max="4097" width="11.140625" style="7" customWidth="1"/>
    <col min="4098" max="4098" width="50.5703125" style="7" customWidth="1"/>
    <col min="4099" max="4101" width="13.5703125" style="7" customWidth="1"/>
    <col min="4102" max="4352" width="9.140625" style="7"/>
    <col min="4353" max="4353" width="11.140625" style="7" customWidth="1"/>
    <col min="4354" max="4354" width="50.5703125" style="7" customWidth="1"/>
    <col min="4355" max="4357" width="13.5703125" style="7" customWidth="1"/>
    <col min="4358" max="4608" width="9.140625" style="7"/>
    <col min="4609" max="4609" width="11.140625" style="7" customWidth="1"/>
    <col min="4610" max="4610" width="50.5703125" style="7" customWidth="1"/>
    <col min="4611" max="4613" width="13.5703125" style="7" customWidth="1"/>
    <col min="4614" max="4864" width="9.140625" style="7"/>
    <col min="4865" max="4865" width="11.140625" style="7" customWidth="1"/>
    <col min="4866" max="4866" width="50.5703125" style="7" customWidth="1"/>
    <col min="4867" max="4869" width="13.5703125" style="7" customWidth="1"/>
    <col min="4870" max="5120" width="9.140625" style="7"/>
    <col min="5121" max="5121" width="11.140625" style="7" customWidth="1"/>
    <col min="5122" max="5122" width="50.5703125" style="7" customWidth="1"/>
    <col min="5123" max="5125" width="13.5703125" style="7" customWidth="1"/>
    <col min="5126" max="5376" width="9.140625" style="7"/>
    <col min="5377" max="5377" width="11.140625" style="7" customWidth="1"/>
    <col min="5378" max="5378" width="50.5703125" style="7" customWidth="1"/>
    <col min="5379" max="5381" width="13.5703125" style="7" customWidth="1"/>
    <col min="5382" max="5632" width="9.140625" style="7"/>
    <col min="5633" max="5633" width="11.140625" style="7" customWidth="1"/>
    <col min="5634" max="5634" width="50.5703125" style="7" customWidth="1"/>
    <col min="5635" max="5637" width="13.5703125" style="7" customWidth="1"/>
    <col min="5638" max="5888" width="9.140625" style="7"/>
    <col min="5889" max="5889" width="11.140625" style="7" customWidth="1"/>
    <col min="5890" max="5890" width="50.5703125" style="7" customWidth="1"/>
    <col min="5891" max="5893" width="13.5703125" style="7" customWidth="1"/>
    <col min="5894" max="6144" width="9.140625" style="7"/>
    <col min="6145" max="6145" width="11.140625" style="7" customWidth="1"/>
    <col min="6146" max="6146" width="50.5703125" style="7" customWidth="1"/>
    <col min="6147" max="6149" width="13.5703125" style="7" customWidth="1"/>
    <col min="6150" max="6400" width="9.140625" style="7"/>
    <col min="6401" max="6401" width="11.140625" style="7" customWidth="1"/>
    <col min="6402" max="6402" width="50.5703125" style="7" customWidth="1"/>
    <col min="6403" max="6405" width="13.5703125" style="7" customWidth="1"/>
    <col min="6406" max="6656" width="9.140625" style="7"/>
    <col min="6657" max="6657" width="11.140625" style="7" customWidth="1"/>
    <col min="6658" max="6658" width="50.5703125" style="7" customWidth="1"/>
    <col min="6659" max="6661" width="13.5703125" style="7" customWidth="1"/>
    <col min="6662" max="6912" width="9.140625" style="7"/>
    <col min="6913" max="6913" width="11.140625" style="7" customWidth="1"/>
    <col min="6914" max="6914" width="50.5703125" style="7" customWidth="1"/>
    <col min="6915" max="6917" width="13.5703125" style="7" customWidth="1"/>
    <col min="6918" max="7168" width="9.140625" style="7"/>
    <col min="7169" max="7169" width="11.140625" style="7" customWidth="1"/>
    <col min="7170" max="7170" width="50.5703125" style="7" customWidth="1"/>
    <col min="7171" max="7173" width="13.5703125" style="7" customWidth="1"/>
    <col min="7174" max="7424" width="9.140625" style="7"/>
    <col min="7425" max="7425" width="11.140625" style="7" customWidth="1"/>
    <col min="7426" max="7426" width="50.5703125" style="7" customWidth="1"/>
    <col min="7427" max="7429" width="13.5703125" style="7" customWidth="1"/>
    <col min="7430" max="7680" width="9.140625" style="7"/>
    <col min="7681" max="7681" width="11.140625" style="7" customWidth="1"/>
    <col min="7682" max="7682" width="50.5703125" style="7" customWidth="1"/>
    <col min="7683" max="7685" width="13.5703125" style="7" customWidth="1"/>
    <col min="7686" max="7936" width="9.140625" style="7"/>
    <col min="7937" max="7937" width="11.140625" style="7" customWidth="1"/>
    <col min="7938" max="7938" width="50.5703125" style="7" customWidth="1"/>
    <col min="7939" max="7941" width="13.5703125" style="7" customWidth="1"/>
    <col min="7942" max="8192" width="9.140625" style="7"/>
    <col min="8193" max="8193" width="11.140625" style="7" customWidth="1"/>
    <col min="8194" max="8194" width="50.5703125" style="7" customWidth="1"/>
    <col min="8195" max="8197" width="13.5703125" style="7" customWidth="1"/>
    <col min="8198" max="8448" width="9.140625" style="7"/>
    <col min="8449" max="8449" width="11.140625" style="7" customWidth="1"/>
    <col min="8450" max="8450" width="50.5703125" style="7" customWidth="1"/>
    <col min="8451" max="8453" width="13.5703125" style="7" customWidth="1"/>
    <col min="8454" max="8704" width="9.140625" style="7"/>
    <col min="8705" max="8705" width="11.140625" style="7" customWidth="1"/>
    <col min="8706" max="8706" width="50.5703125" style="7" customWidth="1"/>
    <col min="8707" max="8709" width="13.5703125" style="7" customWidth="1"/>
    <col min="8710" max="8960" width="9.140625" style="7"/>
    <col min="8961" max="8961" width="11.140625" style="7" customWidth="1"/>
    <col min="8962" max="8962" width="50.5703125" style="7" customWidth="1"/>
    <col min="8963" max="8965" width="13.5703125" style="7" customWidth="1"/>
    <col min="8966" max="9216" width="9.140625" style="7"/>
    <col min="9217" max="9217" width="11.140625" style="7" customWidth="1"/>
    <col min="9218" max="9218" width="50.5703125" style="7" customWidth="1"/>
    <col min="9219" max="9221" width="13.5703125" style="7" customWidth="1"/>
    <col min="9222" max="9472" width="9.140625" style="7"/>
    <col min="9473" max="9473" width="11.140625" style="7" customWidth="1"/>
    <col min="9474" max="9474" width="50.5703125" style="7" customWidth="1"/>
    <col min="9475" max="9477" width="13.5703125" style="7" customWidth="1"/>
    <col min="9478" max="9728" width="9.140625" style="7"/>
    <col min="9729" max="9729" width="11.140625" style="7" customWidth="1"/>
    <col min="9730" max="9730" width="50.5703125" style="7" customWidth="1"/>
    <col min="9731" max="9733" width="13.5703125" style="7" customWidth="1"/>
    <col min="9734" max="9984" width="9.140625" style="7"/>
    <col min="9985" max="9985" width="11.140625" style="7" customWidth="1"/>
    <col min="9986" max="9986" width="50.5703125" style="7" customWidth="1"/>
    <col min="9987" max="9989" width="13.5703125" style="7" customWidth="1"/>
    <col min="9990" max="10240" width="9.140625" style="7"/>
    <col min="10241" max="10241" width="11.140625" style="7" customWidth="1"/>
    <col min="10242" max="10242" width="50.5703125" style="7" customWidth="1"/>
    <col min="10243" max="10245" width="13.5703125" style="7" customWidth="1"/>
    <col min="10246" max="10496" width="9.140625" style="7"/>
    <col min="10497" max="10497" width="11.140625" style="7" customWidth="1"/>
    <col min="10498" max="10498" width="50.5703125" style="7" customWidth="1"/>
    <col min="10499" max="10501" width="13.5703125" style="7" customWidth="1"/>
    <col min="10502" max="10752" width="9.140625" style="7"/>
    <col min="10753" max="10753" width="11.140625" style="7" customWidth="1"/>
    <col min="10754" max="10754" width="50.5703125" style="7" customWidth="1"/>
    <col min="10755" max="10757" width="13.5703125" style="7" customWidth="1"/>
    <col min="10758" max="11008" width="9.140625" style="7"/>
    <col min="11009" max="11009" width="11.140625" style="7" customWidth="1"/>
    <col min="11010" max="11010" width="50.5703125" style="7" customWidth="1"/>
    <col min="11011" max="11013" width="13.5703125" style="7" customWidth="1"/>
    <col min="11014" max="11264" width="9.140625" style="7"/>
    <col min="11265" max="11265" width="11.140625" style="7" customWidth="1"/>
    <col min="11266" max="11266" width="50.5703125" style="7" customWidth="1"/>
    <col min="11267" max="11269" width="13.5703125" style="7" customWidth="1"/>
    <col min="11270" max="11520" width="9.140625" style="7"/>
    <col min="11521" max="11521" width="11.140625" style="7" customWidth="1"/>
    <col min="11522" max="11522" width="50.5703125" style="7" customWidth="1"/>
    <col min="11523" max="11525" width="13.5703125" style="7" customWidth="1"/>
    <col min="11526" max="11776" width="9.140625" style="7"/>
    <col min="11777" max="11777" width="11.140625" style="7" customWidth="1"/>
    <col min="11778" max="11778" width="50.5703125" style="7" customWidth="1"/>
    <col min="11779" max="11781" width="13.5703125" style="7" customWidth="1"/>
    <col min="11782" max="12032" width="9.140625" style="7"/>
    <col min="12033" max="12033" width="11.140625" style="7" customWidth="1"/>
    <col min="12034" max="12034" width="50.5703125" style="7" customWidth="1"/>
    <col min="12035" max="12037" width="13.5703125" style="7" customWidth="1"/>
    <col min="12038" max="12288" width="9.140625" style="7"/>
    <col min="12289" max="12289" width="11.140625" style="7" customWidth="1"/>
    <col min="12290" max="12290" width="50.5703125" style="7" customWidth="1"/>
    <col min="12291" max="12293" width="13.5703125" style="7" customWidth="1"/>
    <col min="12294" max="12544" width="9.140625" style="7"/>
    <col min="12545" max="12545" width="11.140625" style="7" customWidth="1"/>
    <col min="12546" max="12546" width="50.5703125" style="7" customWidth="1"/>
    <col min="12547" max="12549" width="13.5703125" style="7" customWidth="1"/>
    <col min="12550" max="12800" width="9.140625" style="7"/>
    <col min="12801" max="12801" width="11.140625" style="7" customWidth="1"/>
    <col min="12802" max="12802" width="50.5703125" style="7" customWidth="1"/>
    <col min="12803" max="12805" width="13.5703125" style="7" customWidth="1"/>
    <col min="12806" max="13056" width="9.140625" style="7"/>
    <col min="13057" max="13057" width="11.140625" style="7" customWidth="1"/>
    <col min="13058" max="13058" width="50.5703125" style="7" customWidth="1"/>
    <col min="13059" max="13061" width="13.5703125" style="7" customWidth="1"/>
    <col min="13062" max="13312" width="9.140625" style="7"/>
    <col min="13313" max="13313" width="11.140625" style="7" customWidth="1"/>
    <col min="13314" max="13314" width="50.5703125" style="7" customWidth="1"/>
    <col min="13315" max="13317" width="13.5703125" style="7" customWidth="1"/>
    <col min="13318" max="13568" width="9.140625" style="7"/>
    <col min="13569" max="13569" width="11.140625" style="7" customWidth="1"/>
    <col min="13570" max="13570" width="50.5703125" style="7" customWidth="1"/>
    <col min="13571" max="13573" width="13.5703125" style="7" customWidth="1"/>
    <col min="13574" max="13824" width="9.140625" style="7"/>
    <col min="13825" max="13825" width="11.140625" style="7" customWidth="1"/>
    <col min="13826" max="13826" width="50.5703125" style="7" customWidth="1"/>
    <col min="13827" max="13829" width="13.5703125" style="7" customWidth="1"/>
    <col min="13830" max="14080" width="9.140625" style="7"/>
    <col min="14081" max="14081" width="11.140625" style="7" customWidth="1"/>
    <col min="14082" max="14082" width="50.5703125" style="7" customWidth="1"/>
    <col min="14083" max="14085" width="13.5703125" style="7" customWidth="1"/>
    <col min="14086" max="14336" width="9.140625" style="7"/>
    <col min="14337" max="14337" width="11.140625" style="7" customWidth="1"/>
    <col min="14338" max="14338" width="50.5703125" style="7" customWidth="1"/>
    <col min="14339" max="14341" width="13.5703125" style="7" customWidth="1"/>
    <col min="14342" max="14592" width="9.140625" style="7"/>
    <col min="14593" max="14593" width="11.140625" style="7" customWidth="1"/>
    <col min="14594" max="14594" width="50.5703125" style="7" customWidth="1"/>
    <col min="14595" max="14597" width="13.5703125" style="7" customWidth="1"/>
    <col min="14598" max="14848" width="9.140625" style="7"/>
    <col min="14849" max="14849" width="11.140625" style="7" customWidth="1"/>
    <col min="14850" max="14850" width="50.5703125" style="7" customWidth="1"/>
    <col min="14851" max="14853" width="13.5703125" style="7" customWidth="1"/>
    <col min="14854" max="15104" width="9.140625" style="7"/>
    <col min="15105" max="15105" width="11.140625" style="7" customWidth="1"/>
    <col min="15106" max="15106" width="50.5703125" style="7" customWidth="1"/>
    <col min="15107" max="15109" width="13.5703125" style="7" customWidth="1"/>
    <col min="15110" max="15360" width="9.140625" style="7"/>
    <col min="15361" max="15361" width="11.140625" style="7" customWidth="1"/>
    <col min="15362" max="15362" width="50.5703125" style="7" customWidth="1"/>
    <col min="15363" max="15365" width="13.5703125" style="7" customWidth="1"/>
    <col min="15366" max="15616" width="9.140625" style="7"/>
    <col min="15617" max="15617" width="11.140625" style="7" customWidth="1"/>
    <col min="15618" max="15618" width="50.5703125" style="7" customWidth="1"/>
    <col min="15619" max="15621" width="13.5703125" style="7" customWidth="1"/>
    <col min="15622" max="15872" width="9.140625" style="7"/>
    <col min="15873" max="15873" width="11.140625" style="7" customWidth="1"/>
    <col min="15874" max="15874" width="50.5703125" style="7" customWidth="1"/>
    <col min="15875" max="15877" width="13.5703125" style="7" customWidth="1"/>
    <col min="15878" max="16128" width="9.140625" style="7"/>
    <col min="16129" max="16129" width="11.140625" style="7" customWidth="1"/>
    <col min="16130" max="16130" width="50.5703125" style="7" customWidth="1"/>
    <col min="16131" max="16133" width="13.5703125" style="7" customWidth="1"/>
    <col min="16134" max="16384" width="9.140625" style="7"/>
  </cols>
  <sheetData>
    <row r="1" spans="1:5" s="4" customFormat="1" ht="16.5" thickBot="1" x14ac:dyDescent="0.3">
      <c r="A1" s="109"/>
      <c r="B1" s="160" t="str">
        <f>CONCATENATE("6.2. melléklet ",[1]Z_ALAPADATOK!A7," ",[1]Z_ALAPADATOK!B7," ",[1]Z_ALAPADATOK!C7," ",[1]Z_ALAPADATOK!D7," ",[1]Z_ALAPADATOK!E7," ",[1]Z_ALAPADATOK!F7," ",[1]Z_ALAPADATOK!G7," ",[1]Z_ALAPADATOK!H7)</f>
        <v>6.2. melléklet a … / 2021. ( … ) önkormányzati rendelethez</v>
      </c>
      <c r="C1" s="161"/>
      <c r="D1" s="161"/>
      <c r="E1" s="161"/>
    </row>
    <row r="2" spans="1:5" s="5" customFormat="1" ht="24.75" thickBot="1" x14ac:dyDescent="0.3">
      <c r="A2" s="110" t="s">
        <v>162</v>
      </c>
      <c r="B2" s="162" t="s">
        <v>125</v>
      </c>
      <c r="C2" s="163"/>
      <c r="D2" s="164"/>
      <c r="E2" s="111" t="s">
        <v>104</v>
      </c>
    </row>
    <row r="3" spans="1:5" s="5" customFormat="1" ht="24.75" thickBot="1" x14ac:dyDescent="0.3">
      <c r="A3" s="110" t="s">
        <v>112</v>
      </c>
      <c r="B3" s="162" t="s">
        <v>24</v>
      </c>
      <c r="C3" s="163"/>
      <c r="D3" s="164"/>
      <c r="E3" s="111" t="s">
        <v>142</v>
      </c>
    </row>
    <row r="4" spans="1:5" s="6" customFormat="1" ht="15.95" customHeight="1" thickBot="1" x14ac:dyDescent="0.3">
      <c r="A4" s="112"/>
      <c r="B4" s="112"/>
      <c r="C4" s="113"/>
      <c r="D4" s="114"/>
      <c r="E4" s="115" t="str">
        <f>[1]Z_4.sz.mell.!G4</f>
        <v xml:space="preserve"> ezer forintban!</v>
      </c>
    </row>
    <row r="5" spans="1:5" ht="24.75" thickBot="1" x14ac:dyDescent="0.3">
      <c r="A5" s="116" t="s">
        <v>25</v>
      </c>
      <c r="B5" s="117" t="s">
        <v>107</v>
      </c>
      <c r="C5" s="117" t="s">
        <v>163</v>
      </c>
      <c r="D5" s="118" t="s">
        <v>164</v>
      </c>
      <c r="E5" s="119" t="str">
        <f>CONCATENATE([2]Z_6.2.3.sz.mell!E5)</f>
        <v>Teljesítés
2020. XII. 31.</v>
      </c>
    </row>
    <row r="6" spans="1:5" s="9" customFormat="1" ht="12.95" customHeight="1" thickBot="1" x14ac:dyDescent="0.3">
      <c r="A6" s="120" t="s">
        <v>108</v>
      </c>
      <c r="B6" s="121" t="s">
        <v>109</v>
      </c>
      <c r="C6" s="121" t="s">
        <v>135</v>
      </c>
      <c r="D6" s="122" t="s">
        <v>165</v>
      </c>
      <c r="E6" s="123" t="s">
        <v>166</v>
      </c>
    </row>
    <row r="7" spans="1:5" s="9" customFormat="1" ht="15.95" customHeight="1" thickBot="1" x14ac:dyDescent="0.3">
      <c r="A7" s="165" t="s">
        <v>26</v>
      </c>
      <c r="B7" s="166"/>
      <c r="C7" s="166"/>
      <c r="D7" s="166"/>
      <c r="E7" s="167"/>
    </row>
    <row r="8" spans="1:5" s="11" customFormat="1" ht="12" customHeight="1" thickBot="1" x14ac:dyDescent="0.3">
      <c r="A8" s="8" t="s">
        <v>27</v>
      </c>
      <c r="B8" s="10" t="s">
        <v>113</v>
      </c>
      <c r="C8" s="124">
        <v>2906</v>
      </c>
      <c r="D8" s="124">
        <v>3096</v>
      </c>
      <c r="E8" s="26">
        <f>SUM(E9:E19)</f>
        <v>3029</v>
      </c>
    </row>
    <row r="9" spans="1:5" s="11" customFormat="1" ht="12" customHeight="1" x14ac:dyDescent="0.25">
      <c r="A9" s="12" t="s">
        <v>28</v>
      </c>
      <c r="B9" s="13" t="s">
        <v>29</v>
      </c>
      <c r="C9" s="125">
        <v>5</v>
      </c>
      <c r="D9" s="125">
        <v>5</v>
      </c>
      <c r="E9" s="126"/>
    </row>
    <row r="10" spans="1:5" s="11" customFormat="1" ht="12" customHeight="1" x14ac:dyDescent="0.25">
      <c r="A10" s="14" t="s">
        <v>30</v>
      </c>
      <c r="B10" s="15" t="s">
        <v>11</v>
      </c>
      <c r="C10" s="127">
        <v>350</v>
      </c>
      <c r="D10" s="127">
        <v>350</v>
      </c>
      <c r="E10" s="128">
        <v>302</v>
      </c>
    </row>
    <row r="11" spans="1:5" s="11" customFormat="1" ht="12" customHeight="1" x14ac:dyDescent="0.25">
      <c r="A11" s="14" t="s">
        <v>31</v>
      </c>
      <c r="B11" s="15" t="s">
        <v>12</v>
      </c>
      <c r="C11" s="127">
        <v>1610</v>
      </c>
      <c r="D11" s="127">
        <v>1800</v>
      </c>
      <c r="E11" s="128">
        <v>1777</v>
      </c>
    </row>
    <row r="12" spans="1:5" s="11" customFormat="1" ht="12" customHeight="1" x14ac:dyDescent="0.25">
      <c r="A12" s="14" t="s">
        <v>32</v>
      </c>
      <c r="B12" s="15" t="s">
        <v>33</v>
      </c>
      <c r="C12" s="127"/>
      <c r="D12" s="127">
        <v>0</v>
      </c>
      <c r="E12" s="128"/>
    </row>
    <row r="13" spans="1:5" s="11" customFormat="1" ht="12" customHeight="1" x14ac:dyDescent="0.25">
      <c r="A13" s="14" t="s">
        <v>34</v>
      </c>
      <c r="B13" s="15" t="s">
        <v>35</v>
      </c>
      <c r="C13" s="127"/>
      <c r="D13" s="127">
        <v>0</v>
      </c>
      <c r="E13" s="128"/>
    </row>
    <row r="14" spans="1:5" s="11" customFormat="1" ht="12" customHeight="1" x14ac:dyDescent="0.25">
      <c r="A14" s="14" t="s">
        <v>36</v>
      </c>
      <c r="B14" s="15" t="s">
        <v>13</v>
      </c>
      <c r="C14" s="127">
        <v>530</v>
      </c>
      <c r="D14" s="127">
        <v>530</v>
      </c>
      <c r="E14" s="128">
        <v>544</v>
      </c>
    </row>
    <row r="15" spans="1:5" s="11" customFormat="1" ht="12" customHeight="1" x14ac:dyDescent="0.25">
      <c r="A15" s="14" t="s">
        <v>37</v>
      </c>
      <c r="B15" s="16" t="s">
        <v>38</v>
      </c>
      <c r="C15" s="127">
        <v>404</v>
      </c>
      <c r="D15" s="127">
        <v>404</v>
      </c>
      <c r="E15" s="128">
        <v>404</v>
      </c>
    </row>
    <row r="16" spans="1:5" s="11" customFormat="1" ht="12" customHeight="1" x14ac:dyDescent="0.25">
      <c r="A16" s="14" t="s">
        <v>39</v>
      </c>
      <c r="B16" s="15" t="s">
        <v>40</v>
      </c>
      <c r="C16" s="129">
        <v>1</v>
      </c>
      <c r="D16" s="129">
        <v>1</v>
      </c>
      <c r="E16" s="130"/>
    </row>
    <row r="17" spans="1:5" s="17" customFormat="1" ht="12" customHeight="1" x14ac:dyDescent="0.25">
      <c r="A17" s="14" t="s">
        <v>41</v>
      </c>
      <c r="B17" s="15" t="s">
        <v>42</v>
      </c>
      <c r="C17" s="127"/>
      <c r="D17" s="127">
        <v>0</v>
      </c>
      <c r="E17" s="128"/>
    </row>
    <row r="18" spans="1:5" s="17" customFormat="1" ht="12" customHeight="1" x14ac:dyDescent="0.25">
      <c r="A18" s="14" t="s">
        <v>43</v>
      </c>
      <c r="B18" s="15" t="s">
        <v>114</v>
      </c>
      <c r="C18" s="131"/>
      <c r="D18" s="131">
        <v>0</v>
      </c>
      <c r="E18" s="132"/>
    </row>
    <row r="19" spans="1:5" s="17" customFormat="1" ht="12" customHeight="1" thickBot="1" x14ac:dyDescent="0.3">
      <c r="A19" s="14" t="s">
        <v>115</v>
      </c>
      <c r="B19" s="16" t="s">
        <v>44</v>
      </c>
      <c r="C19" s="131">
        <v>6</v>
      </c>
      <c r="D19" s="131">
        <v>6</v>
      </c>
      <c r="E19" s="132">
        <v>2</v>
      </c>
    </row>
    <row r="20" spans="1:5" s="11" customFormat="1" ht="21.75" thickBot="1" x14ac:dyDescent="0.3">
      <c r="A20" s="8" t="s">
        <v>45</v>
      </c>
      <c r="B20" s="10" t="s">
        <v>46</v>
      </c>
      <c r="C20" s="124">
        <v>12978</v>
      </c>
      <c r="D20" s="124">
        <v>15392</v>
      </c>
      <c r="E20" s="26">
        <f>SUM(E21:E23)</f>
        <v>15392</v>
      </c>
    </row>
    <row r="21" spans="1:5" s="17" customFormat="1" ht="12" customHeight="1" x14ac:dyDescent="0.25">
      <c r="A21" s="14" t="s">
        <v>47</v>
      </c>
      <c r="B21" s="18" t="s">
        <v>48</v>
      </c>
      <c r="C21" s="127"/>
      <c r="D21" s="127">
        <v>0</v>
      </c>
      <c r="E21" s="128"/>
    </row>
    <row r="22" spans="1:5" s="17" customFormat="1" ht="12" customHeight="1" x14ac:dyDescent="0.25">
      <c r="A22" s="14" t="s">
        <v>49</v>
      </c>
      <c r="B22" s="15" t="s">
        <v>50</v>
      </c>
      <c r="C22" s="127"/>
      <c r="D22" s="127">
        <v>0</v>
      </c>
      <c r="E22" s="128"/>
    </row>
    <row r="23" spans="1:5" s="17" customFormat="1" ht="12" customHeight="1" x14ac:dyDescent="0.25">
      <c r="A23" s="14" t="s">
        <v>51</v>
      </c>
      <c r="B23" s="15" t="s">
        <v>52</v>
      </c>
      <c r="C23" s="127">
        <v>12978</v>
      </c>
      <c r="D23" s="127">
        <v>15392</v>
      </c>
      <c r="E23" s="128">
        <v>15392</v>
      </c>
    </row>
    <row r="24" spans="1:5" s="17" customFormat="1" ht="12" customHeight="1" thickBot="1" x14ac:dyDescent="0.3">
      <c r="A24" s="14" t="s">
        <v>53</v>
      </c>
      <c r="B24" s="15" t="s">
        <v>116</v>
      </c>
      <c r="C24" s="127"/>
      <c r="D24" s="127">
        <v>0</v>
      </c>
      <c r="E24" s="128"/>
    </row>
    <row r="25" spans="1:5" s="17" customFormat="1" ht="12" customHeight="1" thickBot="1" x14ac:dyDescent="0.3">
      <c r="A25" s="19" t="s">
        <v>54</v>
      </c>
      <c r="B25" s="20" t="s">
        <v>55</v>
      </c>
      <c r="C25" s="133"/>
      <c r="D25" s="133"/>
      <c r="E25" s="25"/>
    </row>
    <row r="26" spans="1:5" s="17" customFormat="1" ht="21.75" thickBot="1" x14ac:dyDescent="0.3">
      <c r="A26" s="19" t="s">
        <v>56</v>
      </c>
      <c r="B26" s="20" t="s">
        <v>117</v>
      </c>
      <c r="C26" s="124">
        <v>0</v>
      </c>
      <c r="D26" s="124">
        <v>0</v>
      </c>
      <c r="E26" s="26">
        <f>+E27+E28+E29</f>
        <v>0</v>
      </c>
    </row>
    <row r="27" spans="1:5" s="17" customFormat="1" ht="12" customHeight="1" x14ac:dyDescent="0.25">
      <c r="A27" s="21" t="s">
        <v>57</v>
      </c>
      <c r="B27" s="22" t="s">
        <v>118</v>
      </c>
      <c r="C27" s="134"/>
      <c r="D27" s="134">
        <v>0</v>
      </c>
      <c r="E27" s="135"/>
    </row>
    <row r="28" spans="1:5" s="17" customFormat="1" ht="12" customHeight="1" x14ac:dyDescent="0.25">
      <c r="A28" s="21" t="s">
        <v>58</v>
      </c>
      <c r="B28" s="22" t="s">
        <v>50</v>
      </c>
      <c r="C28" s="127"/>
      <c r="D28" s="127">
        <v>0</v>
      </c>
      <c r="E28" s="128"/>
    </row>
    <row r="29" spans="1:5" s="17" customFormat="1" ht="12" customHeight="1" x14ac:dyDescent="0.25">
      <c r="A29" s="21" t="s">
        <v>60</v>
      </c>
      <c r="B29" s="23" t="s">
        <v>59</v>
      </c>
      <c r="C29" s="127"/>
      <c r="D29" s="127">
        <v>0</v>
      </c>
      <c r="E29" s="128"/>
    </row>
    <row r="30" spans="1:5" s="17" customFormat="1" ht="12" customHeight="1" thickBot="1" x14ac:dyDescent="0.3">
      <c r="A30" s="14" t="s">
        <v>119</v>
      </c>
      <c r="B30" s="24" t="s">
        <v>120</v>
      </c>
      <c r="C30" s="136"/>
      <c r="D30" s="136">
        <v>0</v>
      </c>
      <c r="E30" s="137"/>
    </row>
    <row r="31" spans="1:5" s="17" customFormat="1" ht="12" customHeight="1" thickBot="1" x14ac:dyDescent="0.3">
      <c r="A31" s="19" t="s">
        <v>61</v>
      </c>
      <c r="B31" s="20" t="s">
        <v>62</v>
      </c>
      <c r="C31" s="124">
        <v>0</v>
      </c>
      <c r="D31" s="124">
        <v>0</v>
      </c>
      <c r="E31" s="26">
        <f>+E32+E33+E34</f>
        <v>0</v>
      </c>
    </row>
    <row r="32" spans="1:5" s="17" customFormat="1" ht="12" customHeight="1" x14ac:dyDescent="0.25">
      <c r="A32" s="21" t="s">
        <v>63</v>
      </c>
      <c r="B32" s="22" t="s">
        <v>64</v>
      </c>
      <c r="C32" s="134"/>
      <c r="D32" s="134">
        <v>0</v>
      </c>
      <c r="E32" s="135"/>
    </row>
    <row r="33" spans="1:5" s="17" customFormat="1" ht="12" customHeight="1" x14ac:dyDescent="0.25">
      <c r="A33" s="21" t="s">
        <v>65</v>
      </c>
      <c r="B33" s="23" t="s">
        <v>66</v>
      </c>
      <c r="C33" s="138"/>
      <c r="D33" s="138">
        <v>0</v>
      </c>
      <c r="E33" s="139"/>
    </row>
    <row r="34" spans="1:5" s="17" customFormat="1" ht="12" customHeight="1" thickBot="1" x14ac:dyDescent="0.3">
      <c r="A34" s="14" t="s">
        <v>67</v>
      </c>
      <c r="B34" s="24" t="s">
        <v>68</v>
      </c>
      <c r="C34" s="136"/>
      <c r="D34" s="136">
        <v>0</v>
      </c>
      <c r="E34" s="137"/>
    </row>
    <row r="35" spans="1:5" s="11" customFormat="1" ht="12" customHeight="1" thickBot="1" x14ac:dyDescent="0.3">
      <c r="A35" s="19" t="s">
        <v>69</v>
      </c>
      <c r="B35" s="20" t="s">
        <v>70</v>
      </c>
      <c r="C35" s="133"/>
      <c r="D35" s="133">
        <v>0</v>
      </c>
      <c r="E35" s="25"/>
    </row>
    <row r="36" spans="1:5" s="11" customFormat="1" ht="12" customHeight="1" thickBot="1" x14ac:dyDescent="0.3">
      <c r="A36" s="19" t="s">
        <v>71</v>
      </c>
      <c r="B36" s="20" t="s">
        <v>72</v>
      </c>
      <c r="C36" s="133"/>
      <c r="D36" s="133">
        <v>0</v>
      </c>
      <c r="E36" s="25"/>
    </row>
    <row r="37" spans="1:5" s="11" customFormat="1" ht="12" customHeight="1" thickBot="1" x14ac:dyDescent="0.3">
      <c r="A37" s="8" t="s">
        <v>73</v>
      </c>
      <c r="B37" s="20" t="s">
        <v>121</v>
      </c>
      <c r="C37" s="124">
        <v>15884</v>
      </c>
      <c r="D37" s="124">
        <v>18488</v>
      </c>
      <c r="E37" s="26">
        <f>+E8+E20+E25+E26+E31+E35+E36</f>
        <v>18421</v>
      </c>
    </row>
    <row r="38" spans="1:5" s="11" customFormat="1" ht="12" customHeight="1" thickBot="1" x14ac:dyDescent="0.3">
      <c r="A38" s="27" t="s">
        <v>74</v>
      </c>
      <c r="B38" s="20" t="s">
        <v>75</v>
      </c>
      <c r="C38" s="124">
        <v>178288</v>
      </c>
      <c r="D38" s="124">
        <v>164309</v>
      </c>
      <c r="E38" s="26">
        <f>+E39+E40+E41</f>
        <v>164271</v>
      </c>
    </row>
    <row r="39" spans="1:5" s="11" customFormat="1" ht="12" customHeight="1" x14ac:dyDescent="0.25">
      <c r="A39" s="21" t="s">
        <v>76</v>
      </c>
      <c r="B39" s="22" t="s">
        <v>77</v>
      </c>
      <c r="C39" s="134">
        <v>755</v>
      </c>
      <c r="D39" s="134">
        <v>755</v>
      </c>
      <c r="E39" s="135">
        <v>717</v>
      </c>
    </row>
    <row r="40" spans="1:5" s="11" customFormat="1" ht="12" customHeight="1" x14ac:dyDescent="0.25">
      <c r="A40" s="21" t="s">
        <v>78</v>
      </c>
      <c r="B40" s="23" t="s">
        <v>79</v>
      </c>
      <c r="C40" s="138"/>
      <c r="D40" s="138">
        <v>0</v>
      </c>
      <c r="E40" s="139"/>
    </row>
    <row r="41" spans="1:5" s="17" customFormat="1" ht="12" customHeight="1" thickBot="1" x14ac:dyDescent="0.3">
      <c r="A41" s="14" t="s">
        <v>80</v>
      </c>
      <c r="B41" s="24" t="s">
        <v>81</v>
      </c>
      <c r="C41" s="136">
        <v>177533</v>
      </c>
      <c r="D41" s="136">
        <v>163554</v>
      </c>
      <c r="E41" s="137">
        <v>163554</v>
      </c>
    </row>
    <row r="42" spans="1:5" s="17" customFormat="1" ht="15.2" customHeight="1" thickBot="1" x14ac:dyDescent="0.25">
      <c r="A42" s="27" t="s">
        <v>82</v>
      </c>
      <c r="B42" s="28" t="s">
        <v>83</v>
      </c>
      <c r="C42" s="140">
        <v>194172</v>
      </c>
      <c r="D42" s="140">
        <v>182797</v>
      </c>
      <c r="E42" s="29">
        <f>+E37+E38</f>
        <v>182692</v>
      </c>
    </row>
    <row r="43" spans="1:5" s="17" customFormat="1" ht="15.2" customHeight="1" x14ac:dyDescent="0.25">
      <c r="A43" s="30"/>
      <c r="B43" s="31"/>
      <c r="C43" s="32"/>
    </row>
    <row r="44" spans="1:5" ht="15.75" thickBot="1" x14ac:dyDescent="0.3">
      <c r="A44" s="33"/>
      <c r="B44" s="34"/>
      <c r="C44" s="35"/>
    </row>
    <row r="45" spans="1:5" s="9" customFormat="1" ht="16.5" customHeight="1" thickBot="1" x14ac:dyDescent="0.3">
      <c r="A45" s="165" t="s">
        <v>84</v>
      </c>
      <c r="B45" s="166"/>
      <c r="C45" s="166"/>
      <c r="D45" s="166"/>
      <c r="E45" s="167"/>
    </row>
    <row r="46" spans="1:5" s="36" customFormat="1" ht="12" customHeight="1" thickBot="1" x14ac:dyDescent="0.3">
      <c r="A46" s="19" t="s">
        <v>27</v>
      </c>
      <c r="B46" s="20" t="s">
        <v>85</v>
      </c>
      <c r="C46" s="124">
        <v>193791</v>
      </c>
      <c r="D46" s="124">
        <v>182416</v>
      </c>
      <c r="E46" s="26">
        <f>SUM(E47:E51)</f>
        <v>181480</v>
      </c>
    </row>
    <row r="47" spans="1:5" ht="12" customHeight="1" x14ac:dyDescent="0.25">
      <c r="A47" s="14" t="s">
        <v>28</v>
      </c>
      <c r="B47" s="18" t="s">
        <v>86</v>
      </c>
      <c r="C47" s="134">
        <v>138688</v>
      </c>
      <c r="D47" s="134">
        <v>128123</v>
      </c>
      <c r="E47" s="135">
        <v>128123</v>
      </c>
    </row>
    <row r="48" spans="1:5" ht="12" customHeight="1" x14ac:dyDescent="0.25">
      <c r="A48" s="14" t="s">
        <v>30</v>
      </c>
      <c r="B48" s="15" t="s">
        <v>87</v>
      </c>
      <c r="C48" s="141">
        <v>24922</v>
      </c>
      <c r="D48" s="141">
        <v>22350</v>
      </c>
      <c r="E48" s="142">
        <v>22350</v>
      </c>
    </row>
    <row r="49" spans="1:5" ht="12" customHeight="1" x14ac:dyDescent="0.25">
      <c r="A49" s="14" t="s">
        <v>31</v>
      </c>
      <c r="B49" s="15" t="s">
        <v>88</v>
      </c>
      <c r="C49" s="141">
        <v>29426</v>
      </c>
      <c r="D49" s="141">
        <v>28774</v>
      </c>
      <c r="E49" s="142">
        <v>27838</v>
      </c>
    </row>
    <row r="50" spans="1:5" ht="12" customHeight="1" x14ac:dyDescent="0.25">
      <c r="A50" s="14" t="s">
        <v>32</v>
      </c>
      <c r="B50" s="15" t="s">
        <v>89</v>
      </c>
      <c r="C50" s="141"/>
      <c r="D50" s="141">
        <v>0</v>
      </c>
      <c r="E50" s="142"/>
    </row>
    <row r="51" spans="1:5" ht="12" customHeight="1" thickBot="1" x14ac:dyDescent="0.3">
      <c r="A51" s="14" t="s">
        <v>34</v>
      </c>
      <c r="B51" s="15" t="s">
        <v>90</v>
      </c>
      <c r="C51" s="141">
        <v>755</v>
      </c>
      <c r="D51" s="141">
        <v>3169</v>
      </c>
      <c r="E51" s="142">
        <v>3169</v>
      </c>
    </row>
    <row r="52" spans="1:5" ht="12" customHeight="1" thickBot="1" x14ac:dyDescent="0.3">
      <c r="A52" s="19" t="s">
        <v>45</v>
      </c>
      <c r="B52" s="20" t="s">
        <v>91</v>
      </c>
      <c r="C52" s="124">
        <v>381</v>
      </c>
      <c r="D52" s="124">
        <v>381</v>
      </c>
      <c r="E52" s="26">
        <f>SUM(E53:E55)</f>
        <v>339</v>
      </c>
    </row>
    <row r="53" spans="1:5" s="36" customFormat="1" ht="12" customHeight="1" x14ac:dyDescent="0.25">
      <c r="A53" s="14" t="s">
        <v>47</v>
      </c>
      <c r="B53" s="18" t="s">
        <v>92</v>
      </c>
      <c r="C53" s="134">
        <v>381</v>
      </c>
      <c r="D53" s="134">
        <v>381</v>
      </c>
      <c r="E53" s="135">
        <v>339</v>
      </c>
    </row>
    <row r="54" spans="1:5" ht="12" customHeight="1" x14ac:dyDescent="0.25">
      <c r="A54" s="14" t="s">
        <v>49</v>
      </c>
      <c r="B54" s="15" t="s">
        <v>93</v>
      </c>
      <c r="C54" s="141"/>
      <c r="D54" s="141">
        <v>0</v>
      </c>
      <c r="E54" s="142"/>
    </row>
    <row r="55" spans="1:5" ht="12" customHeight="1" x14ac:dyDescent="0.25">
      <c r="A55" s="14" t="s">
        <v>51</v>
      </c>
      <c r="B55" s="15" t="s">
        <v>94</v>
      </c>
      <c r="C55" s="141"/>
      <c r="D55" s="141">
        <v>0</v>
      </c>
      <c r="E55" s="142"/>
    </row>
    <row r="56" spans="1:5" ht="12" customHeight="1" thickBot="1" x14ac:dyDescent="0.3">
      <c r="A56" s="14" t="s">
        <v>53</v>
      </c>
      <c r="B56" s="15" t="s">
        <v>122</v>
      </c>
      <c r="C56" s="141"/>
      <c r="D56" s="141">
        <v>0</v>
      </c>
      <c r="E56" s="142"/>
    </row>
    <row r="57" spans="1:5" ht="12" customHeight="1" thickBot="1" x14ac:dyDescent="0.3">
      <c r="A57" s="19" t="s">
        <v>54</v>
      </c>
      <c r="B57" s="20" t="s">
        <v>123</v>
      </c>
      <c r="C57" s="133"/>
      <c r="D57" s="133">
        <v>0</v>
      </c>
      <c r="E57" s="25"/>
    </row>
    <row r="58" spans="1:5" ht="15.2" customHeight="1" thickBot="1" x14ac:dyDescent="0.3">
      <c r="A58" s="19" t="s">
        <v>56</v>
      </c>
      <c r="B58" s="37" t="s">
        <v>124</v>
      </c>
      <c r="C58" s="140">
        <v>194172</v>
      </c>
      <c r="D58" s="140">
        <v>182797</v>
      </c>
      <c r="E58" s="29">
        <f>+E46+E52+E57</f>
        <v>181819</v>
      </c>
    </row>
    <row r="59" spans="1:5" ht="15.75" thickBot="1" x14ac:dyDescent="0.3">
      <c r="C59" s="143">
        <f>C42-C58</f>
        <v>0</v>
      </c>
      <c r="D59" s="143">
        <f>D42-D58</f>
        <v>0</v>
      </c>
      <c r="E59" s="39"/>
    </row>
    <row r="60" spans="1:5" ht="15.2" customHeight="1" thickBot="1" x14ac:dyDescent="0.3">
      <c r="A60" s="144" t="s">
        <v>167</v>
      </c>
      <c r="B60" s="145"/>
      <c r="C60" s="146">
        <v>32</v>
      </c>
      <c r="D60" s="146"/>
      <c r="E60" s="147">
        <v>32</v>
      </c>
    </row>
    <row r="61" spans="1:5" ht="14.45" customHeight="1" thickBot="1" x14ac:dyDescent="0.3">
      <c r="A61" s="148" t="s">
        <v>168</v>
      </c>
      <c r="B61" s="149"/>
      <c r="C61" s="146">
        <v>0</v>
      </c>
      <c r="D61" s="146"/>
      <c r="E61" s="147">
        <v>0</v>
      </c>
    </row>
  </sheetData>
  <mergeCells count="5">
    <mergeCell ref="B1:E1"/>
    <mergeCell ref="B2:D2"/>
    <mergeCell ref="B3:D3"/>
    <mergeCell ref="A7:E7"/>
    <mergeCell ref="A45:E4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7" sqref="B27"/>
    </sheetView>
  </sheetViews>
  <sheetFormatPr defaultRowHeight="15" x14ac:dyDescent="0.25"/>
  <cols>
    <col min="1" max="1" width="8.140625" customWidth="1"/>
    <col min="2" max="2" width="41" customWidth="1"/>
    <col min="3" max="3" width="11.7109375" bestFit="1" customWidth="1"/>
    <col min="257" max="257" width="8.140625" customWidth="1"/>
    <col min="258" max="258" width="41" customWidth="1"/>
    <col min="259" max="259" width="32.85546875" customWidth="1"/>
    <col min="513" max="513" width="8.140625" customWidth="1"/>
    <col min="514" max="514" width="41" customWidth="1"/>
    <col min="515" max="515" width="32.85546875" customWidth="1"/>
    <col min="769" max="769" width="8.140625" customWidth="1"/>
    <col min="770" max="770" width="41" customWidth="1"/>
    <col min="771" max="771" width="32.85546875" customWidth="1"/>
    <col min="1025" max="1025" width="8.140625" customWidth="1"/>
    <col min="1026" max="1026" width="41" customWidth="1"/>
    <col min="1027" max="1027" width="32.85546875" customWidth="1"/>
    <col min="1281" max="1281" width="8.140625" customWidth="1"/>
    <col min="1282" max="1282" width="41" customWidth="1"/>
    <col min="1283" max="1283" width="32.85546875" customWidth="1"/>
    <col min="1537" max="1537" width="8.140625" customWidth="1"/>
    <col min="1538" max="1538" width="41" customWidth="1"/>
    <col min="1539" max="1539" width="32.85546875" customWidth="1"/>
    <col min="1793" max="1793" width="8.140625" customWidth="1"/>
    <col min="1794" max="1794" width="41" customWidth="1"/>
    <col min="1795" max="1795" width="32.85546875" customWidth="1"/>
    <col min="2049" max="2049" width="8.140625" customWidth="1"/>
    <col min="2050" max="2050" width="41" customWidth="1"/>
    <col min="2051" max="2051" width="32.85546875" customWidth="1"/>
    <col min="2305" max="2305" width="8.140625" customWidth="1"/>
    <col min="2306" max="2306" width="41" customWidth="1"/>
    <col min="2307" max="2307" width="32.85546875" customWidth="1"/>
    <col min="2561" max="2561" width="8.140625" customWidth="1"/>
    <col min="2562" max="2562" width="41" customWidth="1"/>
    <col min="2563" max="2563" width="32.85546875" customWidth="1"/>
    <col min="2817" max="2817" width="8.140625" customWidth="1"/>
    <col min="2818" max="2818" width="41" customWidth="1"/>
    <col min="2819" max="2819" width="32.85546875" customWidth="1"/>
    <col min="3073" max="3073" width="8.140625" customWidth="1"/>
    <col min="3074" max="3074" width="41" customWidth="1"/>
    <col min="3075" max="3075" width="32.85546875" customWidth="1"/>
    <col min="3329" max="3329" width="8.140625" customWidth="1"/>
    <col min="3330" max="3330" width="41" customWidth="1"/>
    <col min="3331" max="3331" width="32.85546875" customWidth="1"/>
    <col min="3585" max="3585" width="8.140625" customWidth="1"/>
    <col min="3586" max="3586" width="41" customWidth="1"/>
    <col min="3587" max="3587" width="32.85546875" customWidth="1"/>
    <col min="3841" max="3841" width="8.140625" customWidth="1"/>
    <col min="3842" max="3842" width="41" customWidth="1"/>
    <col min="3843" max="3843" width="32.85546875" customWidth="1"/>
    <col min="4097" max="4097" width="8.140625" customWidth="1"/>
    <col min="4098" max="4098" width="41" customWidth="1"/>
    <col min="4099" max="4099" width="32.85546875" customWidth="1"/>
    <col min="4353" max="4353" width="8.140625" customWidth="1"/>
    <col min="4354" max="4354" width="41" customWidth="1"/>
    <col min="4355" max="4355" width="32.85546875" customWidth="1"/>
    <col min="4609" max="4609" width="8.140625" customWidth="1"/>
    <col min="4610" max="4610" width="41" customWidth="1"/>
    <col min="4611" max="4611" width="32.85546875" customWidth="1"/>
    <col min="4865" max="4865" width="8.140625" customWidth="1"/>
    <col min="4866" max="4866" width="41" customWidth="1"/>
    <col min="4867" max="4867" width="32.85546875" customWidth="1"/>
    <col min="5121" max="5121" width="8.140625" customWidth="1"/>
    <col min="5122" max="5122" width="41" customWidth="1"/>
    <col min="5123" max="5123" width="32.85546875" customWidth="1"/>
    <col min="5377" max="5377" width="8.140625" customWidth="1"/>
    <col min="5378" max="5378" width="41" customWidth="1"/>
    <col min="5379" max="5379" width="32.85546875" customWidth="1"/>
    <col min="5633" max="5633" width="8.140625" customWidth="1"/>
    <col min="5634" max="5634" width="41" customWidth="1"/>
    <col min="5635" max="5635" width="32.85546875" customWidth="1"/>
    <col min="5889" max="5889" width="8.140625" customWidth="1"/>
    <col min="5890" max="5890" width="41" customWidth="1"/>
    <col min="5891" max="5891" width="32.85546875" customWidth="1"/>
    <col min="6145" max="6145" width="8.140625" customWidth="1"/>
    <col min="6146" max="6146" width="41" customWidth="1"/>
    <col min="6147" max="6147" width="32.85546875" customWidth="1"/>
    <col min="6401" max="6401" width="8.140625" customWidth="1"/>
    <col min="6402" max="6402" width="41" customWidth="1"/>
    <col min="6403" max="6403" width="32.85546875" customWidth="1"/>
    <col min="6657" max="6657" width="8.140625" customWidth="1"/>
    <col min="6658" max="6658" width="41" customWidth="1"/>
    <col min="6659" max="6659" width="32.85546875" customWidth="1"/>
    <col min="6913" max="6913" width="8.140625" customWidth="1"/>
    <col min="6914" max="6914" width="41" customWidth="1"/>
    <col min="6915" max="6915" width="32.85546875" customWidth="1"/>
    <col min="7169" max="7169" width="8.140625" customWidth="1"/>
    <col min="7170" max="7170" width="41" customWidth="1"/>
    <col min="7171" max="7171" width="32.85546875" customWidth="1"/>
    <col min="7425" max="7425" width="8.140625" customWidth="1"/>
    <col min="7426" max="7426" width="41" customWidth="1"/>
    <col min="7427" max="7427" width="32.85546875" customWidth="1"/>
    <col min="7681" max="7681" width="8.140625" customWidth="1"/>
    <col min="7682" max="7682" width="41" customWidth="1"/>
    <col min="7683" max="7683" width="32.85546875" customWidth="1"/>
    <col min="7937" max="7937" width="8.140625" customWidth="1"/>
    <col min="7938" max="7938" width="41" customWidth="1"/>
    <col min="7939" max="7939" width="32.85546875" customWidth="1"/>
    <col min="8193" max="8193" width="8.140625" customWidth="1"/>
    <col min="8194" max="8194" width="41" customWidth="1"/>
    <col min="8195" max="8195" width="32.85546875" customWidth="1"/>
    <col min="8449" max="8449" width="8.140625" customWidth="1"/>
    <col min="8450" max="8450" width="41" customWidth="1"/>
    <col min="8451" max="8451" width="32.85546875" customWidth="1"/>
    <col min="8705" max="8705" width="8.140625" customWidth="1"/>
    <col min="8706" max="8706" width="41" customWidth="1"/>
    <col min="8707" max="8707" width="32.85546875" customWidth="1"/>
    <col min="8961" max="8961" width="8.140625" customWidth="1"/>
    <col min="8962" max="8962" width="41" customWidth="1"/>
    <col min="8963" max="8963" width="32.85546875" customWidth="1"/>
    <col min="9217" max="9217" width="8.140625" customWidth="1"/>
    <col min="9218" max="9218" width="41" customWidth="1"/>
    <col min="9219" max="9219" width="32.85546875" customWidth="1"/>
    <col min="9473" max="9473" width="8.140625" customWidth="1"/>
    <col min="9474" max="9474" width="41" customWidth="1"/>
    <col min="9475" max="9475" width="32.85546875" customWidth="1"/>
    <col min="9729" max="9729" width="8.140625" customWidth="1"/>
    <col min="9730" max="9730" width="41" customWidth="1"/>
    <col min="9731" max="9731" width="32.85546875" customWidth="1"/>
    <col min="9985" max="9985" width="8.140625" customWidth="1"/>
    <col min="9986" max="9986" width="41" customWidth="1"/>
    <col min="9987" max="9987" width="32.85546875" customWidth="1"/>
    <col min="10241" max="10241" width="8.140625" customWidth="1"/>
    <col min="10242" max="10242" width="41" customWidth="1"/>
    <col min="10243" max="10243" width="32.85546875" customWidth="1"/>
    <col min="10497" max="10497" width="8.140625" customWidth="1"/>
    <col min="10498" max="10498" width="41" customWidth="1"/>
    <col min="10499" max="10499" width="32.85546875" customWidth="1"/>
    <col min="10753" max="10753" width="8.140625" customWidth="1"/>
    <col min="10754" max="10754" width="41" customWidth="1"/>
    <col min="10755" max="10755" width="32.85546875" customWidth="1"/>
    <col min="11009" max="11009" width="8.140625" customWidth="1"/>
    <col min="11010" max="11010" width="41" customWidth="1"/>
    <col min="11011" max="11011" width="32.85546875" customWidth="1"/>
    <col min="11265" max="11265" width="8.140625" customWidth="1"/>
    <col min="11266" max="11266" width="41" customWidth="1"/>
    <col min="11267" max="11267" width="32.85546875" customWidth="1"/>
    <col min="11521" max="11521" width="8.140625" customWidth="1"/>
    <col min="11522" max="11522" width="41" customWidth="1"/>
    <col min="11523" max="11523" width="32.85546875" customWidth="1"/>
    <col min="11777" max="11777" width="8.140625" customWidth="1"/>
    <col min="11778" max="11778" width="41" customWidth="1"/>
    <col min="11779" max="11779" width="32.85546875" customWidth="1"/>
    <col min="12033" max="12033" width="8.140625" customWidth="1"/>
    <col min="12034" max="12034" width="41" customWidth="1"/>
    <col min="12035" max="12035" width="32.85546875" customWidth="1"/>
    <col min="12289" max="12289" width="8.140625" customWidth="1"/>
    <col min="12290" max="12290" width="41" customWidth="1"/>
    <col min="12291" max="12291" width="32.85546875" customWidth="1"/>
    <col min="12545" max="12545" width="8.140625" customWidth="1"/>
    <col min="12546" max="12546" width="41" customWidth="1"/>
    <col min="12547" max="12547" width="32.85546875" customWidth="1"/>
    <col min="12801" max="12801" width="8.140625" customWidth="1"/>
    <col min="12802" max="12802" width="41" customWidth="1"/>
    <col min="12803" max="12803" width="32.85546875" customWidth="1"/>
    <col min="13057" max="13057" width="8.140625" customWidth="1"/>
    <col min="13058" max="13058" width="41" customWidth="1"/>
    <col min="13059" max="13059" width="32.85546875" customWidth="1"/>
    <col min="13313" max="13313" width="8.140625" customWidth="1"/>
    <col min="13314" max="13314" width="41" customWidth="1"/>
    <col min="13315" max="13315" width="32.85546875" customWidth="1"/>
    <col min="13569" max="13569" width="8.140625" customWidth="1"/>
    <col min="13570" max="13570" width="41" customWidth="1"/>
    <col min="13571" max="13571" width="32.85546875" customWidth="1"/>
    <col min="13825" max="13825" width="8.140625" customWidth="1"/>
    <col min="13826" max="13826" width="41" customWidth="1"/>
    <col min="13827" max="13827" width="32.85546875" customWidth="1"/>
    <col min="14081" max="14081" width="8.140625" customWidth="1"/>
    <col min="14082" max="14082" width="41" customWidth="1"/>
    <col min="14083" max="14083" width="32.85546875" customWidth="1"/>
    <col min="14337" max="14337" width="8.140625" customWidth="1"/>
    <col min="14338" max="14338" width="41" customWidth="1"/>
    <col min="14339" max="14339" width="32.85546875" customWidth="1"/>
    <col min="14593" max="14593" width="8.140625" customWidth="1"/>
    <col min="14594" max="14594" width="41" customWidth="1"/>
    <col min="14595" max="14595" width="32.85546875" customWidth="1"/>
    <col min="14849" max="14849" width="8.140625" customWidth="1"/>
    <col min="14850" max="14850" width="41" customWidth="1"/>
    <col min="14851" max="14851" width="32.85546875" customWidth="1"/>
    <col min="15105" max="15105" width="8.140625" customWidth="1"/>
    <col min="15106" max="15106" width="41" customWidth="1"/>
    <col min="15107" max="15107" width="32.85546875" customWidth="1"/>
    <col min="15361" max="15361" width="8.140625" customWidth="1"/>
    <col min="15362" max="15362" width="41" customWidth="1"/>
    <col min="15363" max="15363" width="32.85546875" customWidth="1"/>
    <col min="15617" max="15617" width="8.140625" customWidth="1"/>
    <col min="15618" max="15618" width="41" customWidth="1"/>
    <col min="15619" max="15619" width="32.85546875" customWidth="1"/>
    <col min="15873" max="15873" width="8.140625" customWidth="1"/>
    <col min="15874" max="15874" width="41" customWidth="1"/>
    <col min="15875" max="15875" width="32.85546875" customWidth="1"/>
    <col min="16129" max="16129" width="8.140625" customWidth="1"/>
    <col min="16130" max="16130" width="41" customWidth="1"/>
    <col min="16131" max="16131" width="32.85546875" customWidth="1"/>
  </cols>
  <sheetData>
    <row r="1" spans="1:3" ht="15" customHeight="1" x14ac:dyDescent="0.25">
      <c r="A1" s="168" t="s">
        <v>138</v>
      </c>
      <c r="B1" s="169"/>
      <c r="C1" s="169"/>
    </row>
    <row r="2" spans="1:3" x14ac:dyDescent="0.25">
      <c r="A2" s="108" t="s">
        <v>139</v>
      </c>
      <c r="B2" s="108" t="s">
        <v>140</v>
      </c>
      <c r="C2" s="108" t="s">
        <v>141</v>
      </c>
    </row>
    <row r="3" spans="1:3" x14ac:dyDescent="0.25">
      <c r="A3" s="108">
        <v>1</v>
      </c>
      <c r="B3" s="108">
        <v>2</v>
      </c>
      <c r="C3" s="108">
        <v>3</v>
      </c>
    </row>
    <row r="4" spans="1:3" ht="25.5" x14ac:dyDescent="0.25">
      <c r="A4" s="102" t="s">
        <v>142</v>
      </c>
      <c r="B4" s="103" t="s">
        <v>143</v>
      </c>
      <c r="C4" s="104">
        <v>18420588</v>
      </c>
    </row>
    <row r="5" spans="1:3" ht="25.5" x14ac:dyDescent="0.25">
      <c r="A5" s="102" t="s">
        <v>104</v>
      </c>
      <c r="B5" s="103" t="s">
        <v>144</v>
      </c>
      <c r="C5" s="104">
        <v>181819379</v>
      </c>
    </row>
    <row r="6" spans="1:3" ht="25.5" x14ac:dyDescent="0.25">
      <c r="A6" s="105" t="s">
        <v>145</v>
      </c>
      <c r="B6" s="106" t="s">
        <v>146</v>
      </c>
      <c r="C6" s="107">
        <v>-163398791</v>
      </c>
    </row>
    <row r="7" spans="1:3" ht="25.5" x14ac:dyDescent="0.25">
      <c r="A7" s="102" t="s">
        <v>147</v>
      </c>
      <c r="B7" s="103" t="s">
        <v>148</v>
      </c>
      <c r="C7" s="104">
        <v>164271304</v>
      </c>
    </row>
    <row r="8" spans="1:3" ht="25.5" x14ac:dyDescent="0.25">
      <c r="A8" s="105" t="s">
        <v>149</v>
      </c>
      <c r="B8" s="106" t="s">
        <v>150</v>
      </c>
      <c r="C8" s="107">
        <v>164271304</v>
      </c>
    </row>
    <row r="9" spans="1:3" ht="25.5" x14ac:dyDescent="0.25">
      <c r="A9" s="105" t="s">
        <v>151</v>
      </c>
      <c r="B9" s="106" t="s">
        <v>152</v>
      </c>
      <c r="C9" s="107">
        <v>872513</v>
      </c>
    </row>
    <row r="10" spans="1:3" x14ac:dyDescent="0.25">
      <c r="A10" s="105" t="s">
        <v>153</v>
      </c>
      <c r="B10" s="106" t="s">
        <v>154</v>
      </c>
      <c r="C10" s="107">
        <v>872513</v>
      </c>
    </row>
    <row r="11" spans="1:3" ht="25.5" x14ac:dyDescent="0.25">
      <c r="A11" s="105" t="s">
        <v>155</v>
      </c>
      <c r="B11" s="106" t="s">
        <v>156</v>
      </c>
      <c r="C11" s="107">
        <v>872513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A4" zoomScale="80" zoomScaleNormal="80" zoomScaleSheetLayoutView="100" workbookViewId="0">
      <selection activeCell="L18" sqref="L18"/>
    </sheetView>
  </sheetViews>
  <sheetFormatPr defaultColWidth="8.85546875" defaultRowHeight="24.95" customHeight="1" x14ac:dyDescent="0.25"/>
  <cols>
    <col min="1" max="1" width="26.7109375" style="71" customWidth="1"/>
    <col min="2" max="2" width="12" style="1" bestFit="1" customWidth="1"/>
    <col min="3" max="5" width="10.7109375" style="40" customWidth="1"/>
    <col min="6" max="6" width="13" style="40" customWidth="1"/>
    <col min="7" max="7" width="11.7109375" style="89" customWidth="1"/>
    <col min="8" max="8" width="10.85546875" style="40" customWidth="1"/>
    <col min="9" max="9" width="10.7109375" style="40" customWidth="1"/>
    <col min="10" max="11" width="11.28515625" style="40" customWidth="1"/>
    <col min="12" max="12" width="11.140625" style="40" customWidth="1"/>
    <col min="13" max="13" width="10.42578125" style="40" customWidth="1"/>
    <col min="14" max="14" width="12" style="40" bestFit="1" customWidth="1"/>
    <col min="15" max="15" width="10.85546875" style="40" bestFit="1" customWidth="1"/>
    <col min="16" max="16" width="12.42578125" style="40" bestFit="1" customWidth="1"/>
    <col min="17" max="17" width="12.42578125" style="40" customWidth="1"/>
    <col min="18" max="19" width="10.85546875" style="40" bestFit="1" customWidth="1"/>
    <col min="20" max="20" width="12" style="40" bestFit="1" customWidth="1"/>
    <col min="21" max="21" width="5" style="2" customWidth="1"/>
    <col min="22" max="34" width="8.85546875" style="2"/>
    <col min="35" max="16384" width="8.85546875" style="1"/>
  </cols>
  <sheetData>
    <row r="1" spans="1:34" s="54" customFormat="1" ht="45" x14ac:dyDescent="0.25">
      <c r="A1" s="93" t="s">
        <v>19</v>
      </c>
      <c r="B1" s="93" t="s">
        <v>129</v>
      </c>
      <c r="C1" s="70" t="s">
        <v>95</v>
      </c>
      <c r="D1" s="70" t="s">
        <v>130</v>
      </c>
      <c r="E1" s="70" t="s">
        <v>158</v>
      </c>
      <c r="F1" s="70" t="s">
        <v>131</v>
      </c>
      <c r="G1" s="94" t="s">
        <v>0</v>
      </c>
      <c r="H1" s="70" t="s">
        <v>4</v>
      </c>
      <c r="I1" s="70" t="s">
        <v>5</v>
      </c>
      <c r="J1" s="70" t="s">
        <v>6</v>
      </c>
      <c r="K1" s="70" t="s">
        <v>175</v>
      </c>
      <c r="L1" s="70" t="s">
        <v>20</v>
      </c>
      <c r="M1" s="70" t="s">
        <v>21</v>
      </c>
      <c r="N1" s="70" t="s">
        <v>1</v>
      </c>
      <c r="O1" s="70" t="s">
        <v>2</v>
      </c>
      <c r="P1" s="70" t="s">
        <v>3</v>
      </c>
      <c r="Q1" s="70" t="s">
        <v>173</v>
      </c>
      <c r="R1" s="70" t="s">
        <v>22</v>
      </c>
      <c r="S1" s="70" t="s">
        <v>23</v>
      </c>
      <c r="T1" s="70" t="s">
        <v>8</v>
      </c>
      <c r="U1" s="59"/>
      <c r="V1" s="59"/>
      <c r="W1" s="59"/>
      <c r="X1" s="1"/>
      <c r="Y1" s="1"/>
      <c r="Z1" s="1"/>
      <c r="AA1" s="1"/>
      <c r="AB1" s="1"/>
      <c r="AC1" s="1"/>
      <c r="AD1" s="59"/>
      <c r="AE1" s="59"/>
      <c r="AF1" s="59"/>
      <c r="AG1" s="59"/>
      <c r="AH1" s="59"/>
    </row>
    <row r="2" spans="1:34" s="72" customFormat="1" ht="45" x14ac:dyDescent="0.25">
      <c r="A2" s="49" t="s">
        <v>134</v>
      </c>
      <c r="B2" s="46">
        <v>108835898</v>
      </c>
      <c r="C2" s="46">
        <v>19304312</v>
      </c>
      <c r="D2" s="46"/>
      <c r="E2" s="46"/>
      <c r="F2" s="46"/>
      <c r="G2" s="64">
        <f>SUM(B2:F2)</f>
        <v>128140210</v>
      </c>
      <c r="H2" s="91">
        <v>0.70320000000000005</v>
      </c>
      <c r="I2" s="91">
        <v>7.9799999999999996E-2</v>
      </c>
      <c r="J2" s="91">
        <v>7.6700000000000004E-2</v>
      </c>
      <c r="K2" s="91">
        <v>7.6499999999999999E-2</v>
      </c>
      <c r="L2" s="91">
        <v>3.78E-2</v>
      </c>
      <c r="M2" s="91">
        <v>2.5999999999999999E-2</v>
      </c>
      <c r="N2" s="46">
        <f t="shared" ref="N2:N8" si="0">B2*H2</f>
        <v>76533403.4736</v>
      </c>
      <c r="O2" s="46">
        <f t="shared" ref="O2:O8" si="1">B2*I2</f>
        <v>8685104.6603999995</v>
      </c>
      <c r="P2" s="46">
        <f>B2*J2</f>
        <v>8347713.3766000001</v>
      </c>
      <c r="Q2" s="46">
        <f>K2*B2</f>
        <v>8325946.1969999997</v>
      </c>
      <c r="R2" s="48">
        <f t="shared" ref="R2:R8" si="2">B2*L2</f>
        <v>4113996.9443999999</v>
      </c>
      <c r="S2" s="48">
        <f t="shared" ref="S2:S8" si="3">B2*M2</f>
        <v>2829733.3479999998</v>
      </c>
      <c r="T2" s="64">
        <f t="shared" ref="T2:T8" si="4">SUM(N2:S2)</f>
        <v>108835898</v>
      </c>
      <c r="U2" s="50"/>
      <c r="V2" s="50"/>
      <c r="W2" s="50"/>
      <c r="X2" s="1"/>
      <c r="Y2" s="1"/>
      <c r="Z2" s="1"/>
      <c r="AA2" s="1"/>
      <c r="AB2" s="1"/>
      <c r="AC2" s="1"/>
      <c r="AD2" s="50"/>
      <c r="AE2" s="50"/>
      <c r="AF2" s="50"/>
      <c r="AG2" s="50"/>
      <c r="AH2" s="50"/>
    </row>
    <row r="3" spans="1:34" s="72" customFormat="1" ht="15" x14ac:dyDescent="0.25">
      <c r="A3" s="49" t="s">
        <v>157</v>
      </c>
      <c r="B3" s="46">
        <v>557365</v>
      </c>
      <c r="C3" s="46"/>
      <c r="D3" s="46"/>
      <c r="E3" s="46"/>
      <c r="F3" s="46"/>
      <c r="G3" s="64">
        <f t="shared" ref="G3:G8" si="5">SUM(B3:F3)</f>
        <v>557365</v>
      </c>
      <c r="H3" s="91">
        <v>0.70320000000000005</v>
      </c>
      <c r="I3" s="91">
        <v>7.9799999999999996E-2</v>
      </c>
      <c r="J3" s="91">
        <v>7.6700000000000004E-2</v>
      </c>
      <c r="K3" s="91">
        <v>7.6499999999999999E-2</v>
      </c>
      <c r="L3" s="91">
        <v>3.78E-2</v>
      </c>
      <c r="M3" s="91">
        <v>2.5999999999999999E-2</v>
      </c>
      <c r="N3" s="46">
        <f t="shared" si="0"/>
        <v>391939.06800000003</v>
      </c>
      <c r="O3" s="46">
        <f t="shared" si="1"/>
        <v>44477.726999999999</v>
      </c>
      <c r="P3" s="46">
        <f>B3*J3</f>
        <v>42749.895500000006</v>
      </c>
      <c r="Q3" s="46">
        <f t="shared" ref="Q3:Q8" si="6">K3*B3</f>
        <v>42638.422500000001</v>
      </c>
      <c r="R3" s="48">
        <f t="shared" si="2"/>
        <v>21068.397000000001</v>
      </c>
      <c r="S3" s="48">
        <f t="shared" si="3"/>
        <v>14491.49</v>
      </c>
      <c r="T3" s="64">
        <f t="shared" si="4"/>
        <v>557365</v>
      </c>
      <c r="U3" s="50"/>
      <c r="V3" s="50"/>
      <c r="W3" s="50"/>
      <c r="X3" s="1"/>
      <c r="Y3" s="1"/>
      <c r="Z3" s="1"/>
      <c r="AA3" s="1"/>
      <c r="AB3" s="1"/>
      <c r="AC3" s="1"/>
      <c r="AD3" s="50"/>
      <c r="AE3" s="50"/>
      <c r="AF3" s="50"/>
      <c r="AG3" s="50"/>
      <c r="AH3" s="50"/>
    </row>
    <row r="4" spans="1:34" s="72" customFormat="1" ht="15" x14ac:dyDescent="0.25">
      <c r="A4" s="49" t="s">
        <v>137</v>
      </c>
      <c r="B4" s="46">
        <v>10364200</v>
      </c>
      <c r="C4" s="46">
        <f>(B4/2*0.175)+(B4/2*0.155)</f>
        <v>1710093</v>
      </c>
      <c r="D4" s="46"/>
      <c r="E4" s="46"/>
      <c r="F4" s="46"/>
      <c r="G4" s="64">
        <f t="shared" si="5"/>
        <v>12074293</v>
      </c>
      <c r="H4" s="91">
        <v>0.70320000000000005</v>
      </c>
      <c r="I4" s="91">
        <v>7.9799999999999996E-2</v>
      </c>
      <c r="J4" s="91">
        <v>7.6700000000000004E-2</v>
      </c>
      <c r="K4" s="91">
        <v>7.6499999999999999E-2</v>
      </c>
      <c r="L4" s="91">
        <v>3.78E-2</v>
      </c>
      <c r="M4" s="91">
        <v>2.5999999999999999E-2</v>
      </c>
      <c r="N4" s="46">
        <f t="shared" si="0"/>
        <v>7288105.4400000004</v>
      </c>
      <c r="O4" s="46">
        <f t="shared" si="1"/>
        <v>827063.15999999992</v>
      </c>
      <c r="P4" s="46">
        <f t="shared" ref="P4:P8" si="7">B4*J4</f>
        <v>794934.14</v>
      </c>
      <c r="Q4" s="46">
        <f t="shared" si="6"/>
        <v>792861.29999999993</v>
      </c>
      <c r="R4" s="48">
        <f t="shared" si="2"/>
        <v>391766.76</v>
      </c>
      <c r="S4" s="48">
        <f t="shared" si="3"/>
        <v>269469.2</v>
      </c>
      <c r="T4" s="64">
        <f t="shared" si="4"/>
        <v>10364200</v>
      </c>
      <c r="U4" s="50"/>
      <c r="V4" s="50"/>
      <c r="W4" s="50"/>
      <c r="X4" s="1"/>
      <c r="Y4" s="1"/>
      <c r="Z4" s="1"/>
      <c r="AA4" s="1"/>
      <c r="AB4" s="1"/>
      <c r="AC4" s="1"/>
      <c r="AD4" s="50"/>
      <c r="AE4" s="50"/>
      <c r="AF4" s="50"/>
      <c r="AG4" s="50"/>
      <c r="AH4" s="50"/>
    </row>
    <row r="5" spans="1:34" s="72" customFormat="1" ht="15" x14ac:dyDescent="0.25">
      <c r="A5" s="49" t="s">
        <v>126</v>
      </c>
      <c r="B5" s="46">
        <v>5584672</v>
      </c>
      <c r="C5" s="46">
        <f>B5*0.155</f>
        <v>865624.16</v>
      </c>
      <c r="D5" s="46"/>
      <c r="E5" s="46"/>
      <c r="F5" s="46"/>
      <c r="G5" s="64">
        <f t="shared" si="5"/>
        <v>6450296.1600000001</v>
      </c>
      <c r="H5" s="91">
        <v>0.70320000000000005</v>
      </c>
      <c r="I5" s="91">
        <v>7.9799999999999996E-2</v>
      </c>
      <c r="J5" s="91">
        <v>7.6700000000000004E-2</v>
      </c>
      <c r="K5" s="91">
        <v>7.6499999999999999E-2</v>
      </c>
      <c r="L5" s="91">
        <v>3.78E-2</v>
      </c>
      <c r="M5" s="91">
        <v>2.5999999999999999E-2</v>
      </c>
      <c r="N5" s="46">
        <f t="shared" si="0"/>
        <v>3927141.3504000003</v>
      </c>
      <c r="O5" s="46">
        <f t="shared" si="1"/>
        <v>445656.82559999998</v>
      </c>
      <c r="P5" s="46">
        <f t="shared" si="7"/>
        <v>428344.34240000002</v>
      </c>
      <c r="Q5" s="46">
        <f t="shared" si="6"/>
        <v>427227.408</v>
      </c>
      <c r="R5" s="48">
        <f t="shared" si="2"/>
        <v>211100.60159999999</v>
      </c>
      <c r="S5" s="48">
        <f t="shared" si="3"/>
        <v>145201.47199999998</v>
      </c>
      <c r="T5" s="64">
        <f t="shared" si="4"/>
        <v>5584672</v>
      </c>
      <c r="U5" s="50"/>
      <c r="V5" s="50"/>
      <c r="W5" s="50"/>
      <c r="X5" s="1"/>
      <c r="Y5" s="1"/>
      <c r="Z5" s="1"/>
      <c r="AA5" s="1"/>
      <c r="AB5" s="1"/>
      <c r="AC5" s="1"/>
      <c r="AD5" s="50"/>
      <c r="AE5" s="50"/>
      <c r="AF5" s="50"/>
      <c r="AG5" s="50"/>
      <c r="AH5" s="50"/>
    </row>
    <row r="6" spans="1:34" s="45" customFormat="1" ht="24.95" customHeight="1" x14ac:dyDescent="0.25">
      <c r="A6" s="69" t="s">
        <v>105</v>
      </c>
      <c r="B6" s="46">
        <v>2261072</v>
      </c>
      <c r="C6" s="46">
        <f>B6*0.155</f>
        <v>350466.16</v>
      </c>
      <c r="D6" s="48"/>
      <c r="E6" s="48"/>
      <c r="F6" s="48"/>
      <c r="G6" s="64">
        <f t="shared" si="5"/>
        <v>2611538.16</v>
      </c>
      <c r="H6" s="91">
        <v>0.70320000000000005</v>
      </c>
      <c r="I6" s="91">
        <v>7.9799999999999996E-2</v>
      </c>
      <c r="J6" s="91">
        <v>7.6700000000000004E-2</v>
      </c>
      <c r="K6" s="91">
        <v>7.6499999999999999E-2</v>
      </c>
      <c r="L6" s="91">
        <v>3.78E-2</v>
      </c>
      <c r="M6" s="91">
        <v>2.5999999999999999E-2</v>
      </c>
      <c r="N6" s="46">
        <f t="shared" si="0"/>
        <v>1589985.8304000001</v>
      </c>
      <c r="O6" s="46">
        <f t="shared" si="1"/>
        <v>180433.54559999998</v>
      </c>
      <c r="P6" s="46">
        <f t="shared" si="7"/>
        <v>173424.2224</v>
      </c>
      <c r="Q6" s="46">
        <f t="shared" si="6"/>
        <v>172972.008</v>
      </c>
      <c r="R6" s="46">
        <f t="shared" si="2"/>
        <v>85468.521600000007</v>
      </c>
      <c r="S6" s="46">
        <f t="shared" si="3"/>
        <v>58787.871999999996</v>
      </c>
      <c r="T6" s="64">
        <f t="shared" si="4"/>
        <v>2261072.0000000005</v>
      </c>
      <c r="U6" s="47"/>
      <c r="V6" s="47"/>
      <c r="W6" s="47"/>
      <c r="X6" s="1"/>
      <c r="Y6" s="1"/>
      <c r="Z6" s="1"/>
      <c r="AA6" s="1"/>
      <c r="AB6" s="1"/>
      <c r="AC6" s="1"/>
      <c r="AD6" s="47"/>
      <c r="AE6" s="47"/>
      <c r="AF6" s="47"/>
      <c r="AG6" s="47"/>
      <c r="AH6" s="47"/>
    </row>
    <row r="7" spans="1:34" s="47" customFormat="1" ht="24.95" customHeight="1" x14ac:dyDescent="0.25">
      <c r="A7" s="69" t="s">
        <v>96</v>
      </c>
      <c r="B7" s="65">
        <v>389944</v>
      </c>
      <c r="C7" s="46">
        <f>B7*0.155</f>
        <v>60441.32</v>
      </c>
      <c r="D7" s="65"/>
      <c r="E7" s="65"/>
      <c r="F7" s="65"/>
      <c r="G7" s="64">
        <f t="shared" si="5"/>
        <v>450385.32</v>
      </c>
      <c r="H7" s="91">
        <v>0.70320000000000005</v>
      </c>
      <c r="I7" s="91">
        <v>7.9799999999999996E-2</v>
      </c>
      <c r="J7" s="91">
        <v>7.6700000000000004E-2</v>
      </c>
      <c r="K7" s="91">
        <v>7.6499999999999999E-2</v>
      </c>
      <c r="L7" s="91">
        <v>3.78E-2</v>
      </c>
      <c r="M7" s="91">
        <v>2.5999999999999999E-2</v>
      </c>
      <c r="N7" s="65">
        <f t="shared" si="0"/>
        <v>274208.62080000003</v>
      </c>
      <c r="O7" s="65">
        <f t="shared" si="1"/>
        <v>31117.531199999998</v>
      </c>
      <c r="P7" s="65">
        <f t="shared" si="7"/>
        <v>29908.704800000003</v>
      </c>
      <c r="Q7" s="46">
        <f t="shared" si="6"/>
        <v>29830.716</v>
      </c>
      <c r="R7" s="65">
        <f t="shared" si="2"/>
        <v>14739.8832</v>
      </c>
      <c r="S7" s="65">
        <f t="shared" si="3"/>
        <v>10138.544</v>
      </c>
      <c r="T7" s="75">
        <f t="shared" si="4"/>
        <v>389944</v>
      </c>
      <c r="X7" s="1"/>
      <c r="Y7" s="1"/>
      <c r="Z7" s="1"/>
      <c r="AA7" s="1"/>
      <c r="AB7" s="1"/>
      <c r="AC7" s="1"/>
    </row>
    <row r="8" spans="1:34" s="45" customFormat="1" ht="24.95" customHeight="1" x14ac:dyDescent="0.25">
      <c r="A8" s="49" t="s">
        <v>136</v>
      </c>
      <c r="B8" s="46">
        <v>130292</v>
      </c>
      <c r="C8" s="48">
        <v>59126</v>
      </c>
      <c r="D8" s="46"/>
      <c r="E8" s="46"/>
      <c r="F8" s="46"/>
      <c r="G8" s="64">
        <f t="shared" si="5"/>
        <v>189418</v>
      </c>
      <c r="H8" s="91">
        <v>0.70320000000000005</v>
      </c>
      <c r="I8" s="91">
        <v>7.9799999999999996E-2</v>
      </c>
      <c r="J8" s="91">
        <v>7.6700000000000004E-2</v>
      </c>
      <c r="K8" s="91">
        <v>7.6499999999999999E-2</v>
      </c>
      <c r="L8" s="91">
        <v>3.78E-2</v>
      </c>
      <c r="M8" s="91">
        <v>2.5999999999999999E-2</v>
      </c>
      <c r="N8" s="46">
        <f t="shared" si="0"/>
        <v>91621.334400000007</v>
      </c>
      <c r="O8" s="46">
        <f t="shared" si="1"/>
        <v>10397.301599999999</v>
      </c>
      <c r="P8" s="46">
        <f t="shared" si="7"/>
        <v>9993.3964000000014</v>
      </c>
      <c r="Q8" s="46">
        <f t="shared" si="6"/>
        <v>9967.3379999999997</v>
      </c>
      <c r="R8" s="48">
        <f t="shared" si="2"/>
        <v>4925.0375999999997</v>
      </c>
      <c r="S8" s="48">
        <f t="shared" si="3"/>
        <v>3387.5919999999996</v>
      </c>
      <c r="T8" s="64">
        <f t="shared" si="4"/>
        <v>130292</v>
      </c>
      <c r="U8" s="47"/>
      <c r="V8" s="47"/>
      <c r="W8" s="47"/>
      <c r="X8" s="1"/>
      <c r="Y8" s="1"/>
      <c r="Z8" s="1"/>
      <c r="AA8" s="1"/>
      <c r="AB8" s="1"/>
      <c r="AC8" s="1"/>
      <c r="AD8" s="47"/>
      <c r="AE8" s="47"/>
      <c r="AF8" s="47"/>
      <c r="AG8" s="47"/>
      <c r="AH8" s="47"/>
    </row>
    <row r="9" spans="1:34" s="52" customFormat="1" ht="30" x14ac:dyDescent="0.25">
      <c r="A9" s="67" t="s">
        <v>128</v>
      </c>
      <c r="B9" s="53">
        <f>SUM(B2:B8)</f>
        <v>128123443</v>
      </c>
      <c r="C9" s="53"/>
      <c r="D9" s="53">
        <v>0</v>
      </c>
      <c r="E9" s="53"/>
      <c r="F9" s="53">
        <v>0</v>
      </c>
      <c r="G9" s="53">
        <f>SUM(B9:F9)</f>
        <v>128123443</v>
      </c>
      <c r="H9" s="153">
        <v>0.70320000000000005</v>
      </c>
      <c r="I9" s="153">
        <v>7.9799999999999996E-2</v>
      </c>
      <c r="J9" s="153">
        <v>7.6700000000000004E-2</v>
      </c>
      <c r="K9" s="153">
        <v>7.6499999999999999E-2</v>
      </c>
      <c r="L9" s="92">
        <v>3.78E-2</v>
      </c>
      <c r="M9" s="92">
        <v>2.5999999999999999E-2</v>
      </c>
      <c r="N9" s="53">
        <f t="shared" ref="N9:T9" si="8">SUM(N2:N8)</f>
        <v>90096405.117600009</v>
      </c>
      <c r="O9" s="53">
        <f t="shared" si="8"/>
        <v>10224250.751399999</v>
      </c>
      <c r="P9" s="53">
        <f>SUM(P2:P8)</f>
        <v>9827068.0781000014</v>
      </c>
      <c r="Q9" s="53">
        <f>SUM(Q2:Q8)</f>
        <v>9801443.3894999996</v>
      </c>
      <c r="R9" s="53">
        <f t="shared" si="8"/>
        <v>4843066.1453999998</v>
      </c>
      <c r="S9" s="53">
        <f t="shared" si="8"/>
        <v>3331209.5180000006</v>
      </c>
      <c r="T9" s="53">
        <f t="shared" si="8"/>
        <v>128123443</v>
      </c>
      <c r="U9" s="50"/>
      <c r="V9" s="50"/>
      <c r="W9" s="50"/>
      <c r="X9" s="1"/>
      <c r="Y9" s="1"/>
      <c r="Z9" s="1"/>
      <c r="AA9" s="1"/>
      <c r="AB9" s="1"/>
      <c r="AC9" s="1"/>
      <c r="AD9" s="50"/>
      <c r="AE9" s="50"/>
      <c r="AF9" s="50"/>
      <c r="AG9" s="50"/>
      <c r="AH9" s="50"/>
    </row>
    <row r="10" spans="1:34" s="52" customFormat="1" ht="30" x14ac:dyDescent="0.25">
      <c r="A10" s="67" t="s">
        <v>127</v>
      </c>
      <c r="B10" s="53"/>
      <c r="C10" s="53">
        <f>SUM(C2:C9)</f>
        <v>22350062.640000001</v>
      </c>
      <c r="D10" s="53">
        <v>0</v>
      </c>
      <c r="E10" s="53"/>
      <c r="F10" s="53">
        <v>0</v>
      </c>
      <c r="G10" s="53">
        <f>SUM(B10:F10)</f>
        <v>22350062.640000001</v>
      </c>
      <c r="H10" s="153">
        <v>0.70320000000000005</v>
      </c>
      <c r="I10" s="153">
        <v>7.9799999999999996E-2</v>
      </c>
      <c r="J10" s="153">
        <v>7.6700000000000004E-2</v>
      </c>
      <c r="K10" s="153">
        <v>7.6499999999999999E-2</v>
      </c>
      <c r="L10" s="92">
        <v>3.78E-2</v>
      </c>
      <c r="M10" s="92">
        <v>2.5999999999999999E-2</v>
      </c>
      <c r="N10" s="53">
        <f>C10*H10</f>
        <v>15716564.048448002</v>
      </c>
      <c r="O10" s="53">
        <f>C10*I10</f>
        <v>1783534.9986719999</v>
      </c>
      <c r="P10" s="53">
        <f>C10*J10</f>
        <v>1714249.8044880002</v>
      </c>
      <c r="Q10" s="53">
        <f>K10*C10</f>
        <v>1709779.7919600001</v>
      </c>
      <c r="R10" s="53">
        <f>C10*L10</f>
        <v>844832.36779200006</v>
      </c>
      <c r="S10" s="53">
        <f>C10*M10</f>
        <v>581101.62864000001</v>
      </c>
      <c r="T10" s="53">
        <f t="shared" ref="T10:T19" si="9">SUM(N10:S10)</f>
        <v>22350062.640000001</v>
      </c>
      <c r="U10" s="50"/>
      <c r="V10" s="50"/>
      <c r="W10" s="50"/>
      <c r="X10" s="1"/>
      <c r="Y10" s="1"/>
      <c r="Z10" s="1"/>
      <c r="AA10" s="1"/>
      <c r="AB10" s="1"/>
      <c r="AC10" s="1"/>
      <c r="AD10" s="50"/>
      <c r="AE10" s="50"/>
      <c r="AF10" s="50"/>
      <c r="AG10" s="50"/>
      <c r="AH10" s="50"/>
    </row>
    <row r="11" spans="1:34" s="40" customFormat="1" ht="33" customHeight="1" x14ac:dyDescent="0.25">
      <c r="A11" s="99" t="s">
        <v>133</v>
      </c>
      <c r="B11" s="100"/>
      <c r="C11" s="100"/>
      <c r="D11" s="100">
        <v>5000000</v>
      </c>
      <c r="E11" s="100"/>
      <c r="F11" s="100"/>
      <c r="G11" s="79">
        <f>SUM(B11:F11)</f>
        <v>5000000</v>
      </c>
      <c r="H11" s="101">
        <v>0.70320000000000005</v>
      </c>
      <c r="I11" s="101">
        <v>7.9799999999999996E-2</v>
      </c>
      <c r="J11" s="101">
        <v>7.6700000000000004E-2</v>
      </c>
      <c r="K11" s="101">
        <v>7.6499999999999999E-2</v>
      </c>
      <c r="L11" s="101">
        <v>3.78E-2</v>
      </c>
      <c r="M11" s="101">
        <v>2.5999999999999999E-2</v>
      </c>
      <c r="N11" s="100">
        <f>D11*H11</f>
        <v>3516000.0000000005</v>
      </c>
      <c r="O11" s="100">
        <f>D11*I11</f>
        <v>399000</v>
      </c>
      <c r="P11" s="100">
        <f>D11*J11</f>
        <v>383500</v>
      </c>
      <c r="Q11" s="100">
        <f>K11*G11</f>
        <v>382500</v>
      </c>
      <c r="R11" s="100">
        <f>D11*L11</f>
        <v>189000</v>
      </c>
      <c r="S11" s="100">
        <f>D11*M11</f>
        <v>130000</v>
      </c>
      <c r="T11" s="79">
        <f t="shared" si="9"/>
        <v>5000000</v>
      </c>
      <c r="U11" s="42"/>
      <c r="V11" s="42"/>
      <c r="W11" s="42"/>
      <c r="X11" s="1"/>
      <c r="Y11" s="1"/>
      <c r="Z11" s="1"/>
      <c r="AA11" s="1"/>
      <c r="AB11" s="1"/>
      <c r="AC11" s="1"/>
      <c r="AD11" s="42"/>
      <c r="AE11" s="42"/>
      <c r="AF11" s="42"/>
      <c r="AG11" s="42"/>
      <c r="AH11" s="42"/>
    </row>
    <row r="12" spans="1:34" s="40" customFormat="1" ht="30" x14ac:dyDescent="0.25">
      <c r="A12" s="49" t="s">
        <v>16</v>
      </c>
      <c r="B12" s="46"/>
      <c r="C12" s="46"/>
      <c r="D12" s="46">
        <v>361999</v>
      </c>
      <c r="E12" s="46"/>
      <c r="F12" s="46"/>
      <c r="G12" s="64">
        <f t="shared" ref="G12:G20" si="10">SUM(B12:F12)</f>
        <v>361999</v>
      </c>
      <c r="H12" s="41"/>
      <c r="I12" s="41"/>
      <c r="J12" s="41"/>
      <c r="K12" s="41"/>
      <c r="L12" s="41"/>
      <c r="M12" s="41"/>
      <c r="N12" s="60"/>
      <c r="O12" s="41"/>
      <c r="P12" s="46">
        <f>G12</f>
        <v>361999</v>
      </c>
      <c r="Q12" s="46"/>
      <c r="R12" s="41"/>
      <c r="S12" s="41"/>
      <c r="T12" s="64">
        <f t="shared" si="9"/>
        <v>361999</v>
      </c>
      <c r="U12" s="42"/>
      <c r="V12" s="42"/>
      <c r="W12" s="42"/>
      <c r="X12" s="1"/>
      <c r="Y12" s="1"/>
      <c r="Z12" s="1"/>
      <c r="AA12" s="1"/>
      <c r="AB12" s="1"/>
      <c r="AC12" s="1"/>
      <c r="AD12" s="42"/>
      <c r="AE12" s="42"/>
      <c r="AF12" s="42"/>
      <c r="AG12" s="42"/>
      <c r="AH12" s="42"/>
    </row>
    <row r="13" spans="1:34" s="40" customFormat="1" ht="30" x14ac:dyDescent="0.25">
      <c r="A13" s="49" t="s">
        <v>17</v>
      </c>
      <c r="B13" s="46"/>
      <c r="C13" s="46"/>
      <c r="D13" s="46">
        <v>380355</v>
      </c>
      <c r="E13" s="46"/>
      <c r="F13" s="46"/>
      <c r="G13" s="64">
        <f t="shared" si="10"/>
        <v>380355</v>
      </c>
      <c r="H13" s="41"/>
      <c r="I13" s="41"/>
      <c r="J13" s="41"/>
      <c r="K13" s="41"/>
      <c r="L13" s="41"/>
      <c r="M13" s="41"/>
      <c r="N13" s="60"/>
      <c r="O13" s="46">
        <f>G13</f>
        <v>380355</v>
      </c>
      <c r="P13" s="41"/>
      <c r="Q13" s="41"/>
      <c r="R13" s="41"/>
      <c r="S13" s="41"/>
      <c r="T13" s="64">
        <f t="shared" si="9"/>
        <v>380355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 s="40" customFormat="1" ht="45" x14ac:dyDescent="0.25">
      <c r="A14" s="49" t="s">
        <v>132</v>
      </c>
      <c r="B14" s="46"/>
      <c r="C14" s="46"/>
      <c r="D14" s="65">
        <v>22094954</v>
      </c>
      <c r="E14" s="65"/>
      <c r="F14" s="46"/>
      <c r="G14" s="64">
        <f t="shared" si="10"/>
        <v>22094954</v>
      </c>
      <c r="H14" s="41"/>
      <c r="I14" s="41"/>
      <c r="J14" s="41"/>
      <c r="K14" s="41"/>
      <c r="L14" s="41"/>
      <c r="M14" s="41"/>
      <c r="N14" s="48">
        <f>G14</f>
        <v>22094954</v>
      </c>
      <c r="O14" s="46"/>
      <c r="P14" s="46"/>
      <c r="Q14" s="46"/>
      <c r="R14" s="41"/>
      <c r="S14" s="41"/>
      <c r="T14" s="64">
        <f t="shared" si="9"/>
        <v>22094954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 s="40" customFormat="1" ht="45" x14ac:dyDescent="0.25">
      <c r="A15" s="152" t="s">
        <v>169</v>
      </c>
      <c r="B15" s="46"/>
      <c r="C15" s="46"/>
      <c r="D15" s="65"/>
      <c r="E15" s="65">
        <v>1458000</v>
      </c>
      <c r="F15" s="46"/>
      <c r="G15" s="64">
        <f>SUM(B15:F15)</f>
        <v>1458000</v>
      </c>
      <c r="H15" s="41"/>
      <c r="I15" s="41"/>
      <c r="J15" s="41"/>
      <c r="K15" s="41"/>
      <c r="L15" s="41"/>
      <c r="M15" s="41"/>
      <c r="N15" s="48">
        <f>G15</f>
        <v>1458000</v>
      </c>
      <c r="O15" s="46"/>
      <c r="P15" s="46"/>
      <c r="Q15" s="46"/>
      <c r="R15" s="41"/>
      <c r="S15" s="41"/>
      <c r="T15" s="64">
        <f>SUM(N15:S15)</f>
        <v>1458000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 s="40" customFormat="1" ht="45" x14ac:dyDescent="0.25">
      <c r="A16" s="152" t="s">
        <v>170</v>
      </c>
      <c r="B16" s="46"/>
      <c r="C16" s="46"/>
      <c r="D16" s="65"/>
      <c r="E16" s="65">
        <v>1334000</v>
      </c>
      <c r="F16" s="46"/>
      <c r="G16" s="64">
        <f t="shared" ref="G16:G17" si="11">SUM(B16:F16)</f>
        <v>1334000</v>
      </c>
      <c r="H16" s="41"/>
      <c r="I16" s="41"/>
      <c r="J16" s="41"/>
      <c r="K16" s="41"/>
      <c r="L16" s="41"/>
      <c r="M16" s="41"/>
      <c r="N16" s="48">
        <f t="shared" ref="N16:N17" si="12">G16</f>
        <v>1334000</v>
      </c>
      <c r="O16" s="46"/>
      <c r="P16" s="46"/>
      <c r="Q16" s="46"/>
      <c r="R16" s="41"/>
      <c r="S16" s="41"/>
      <c r="T16" s="64">
        <f t="shared" ref="T16:T17" si="13">SUM(N16:S16)</f>
        <v>1334000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1:34" s="40" customFormat="1" ht="45" x14ac:dyDescent="0.25">
      <c r="A17" s="152" t="s">
        <v>171</v>
      </c>
      <c r="B17" s="46"/>
      <c r="C17" s="46"/>
      <c r="D17" s="65"/>
      <c r="E17" s="65">
        <v>153000</v>
      </c>
      <c r="F17" s="46"/>
      <c r="G17" s="64">
        <f t="shared" si="11"/>
        <v>153000</v>
      </c>
      <c r="H17" s="41"/>
      <c r="I17" s="41"/>
      <c r="J17" s="41"/>
      <c r="K17" s="41"/>
      <c r="L17" s="41"/>
      <c r="M17" s="41"/>
      <c r="N17" s="48">
        <f t="shared" si="12"/>
        <v>153000</v>
      </c>
      <c r="O17" s="46"/>
      <c r="P17" s="46"/>
      <c r="Q17" s="46"/>
      <c r="R17" s="41"/>
      <c r="S17" s="41"/>
      <c r="T17" s="64">
        <f t="shared" si="13"/>
        <v>153000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4" s="40" customFormat="1" ht="45" x14ac:dyDescent="0.25">
      <c r="A18" s="152" t="s">
        <v>172</v>
      </c>
      <c r="B18" s="46"/>
      <c r="C18" s="46"/>
      <c r="D18" s="65"/>
      <c r="E18" s="65">
        <v>224000</v>
      </c>
      <c r="F18" s="46"/>
      <c r="G18" s="64">
        <f>SUM(B18:F18)</f>
        <v>224000</v>
      </c>
      <c r="H18" s="41"/>
      <c r="I18" s="41"/>
      <c r="J18" s="41"/>
      <c r="K18" s="41"/>
      <c r="L18" s="41"/>
      <c r="M18" s="41"/>
      <c r="N18" s="48">
        <f>G18</f>
        <v>224000</v>
      </c>
      <c r="O18" s="46"/>
      <c r="P18" s="46"/>
      <c r="Q18" s="46"/>
      <c r="R18" s="41"/>
      <c r="S18" s="41"/>
      <c r="T18" s="64">
        <f>SUM(N18:S18)</f>
        <v>224000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4" s="40" customFormat="1" ht="30.75" customHeight="1" x14ac:dyDescent="0.25">
      <c r="A19" s="49" t="s">
        <v>99</v>
      </c>
      <c r="B19" s="46"/>
      <c r="C19" s="46"/>
      <c r="D19" s="46"/>
      <c r="E19" s="46"/>
      <c r="F19" s="46">
        <v>339565</v>
      </c>
      <c r="G19" s="64">
        <f t="shared" si="10"/>
        <v>339565</v>
      </c>
      <c r="H19" s="41"/>
      <c r="I19" s="41"/>
      <c r="J19" s="41"/>
      <c r="K19" s="41"/>
      <c r="L19" s="41"/>
      <c r="M19" s="41"/>
      <c r="N19" s="48">
        <f>G19</f>
        <v>339565</v>
      </c>
      <c r="O19" s="46"/>
      <c r="P19" s="46"/>
      <c r="Q19" s="46"/>
      <c r="R19" s="46"/>
      <c r="S19" s="60"/>
      <c r="T19" s="64">
        <f t="shared" si="9"/>
        <v>339565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s="40" customFormat="1" ht="15" x14ac:dyDescent="0.25">
      <c r="A20" s="49" t="s">
        <v>93</v>
      </c>
      <c r="B20" s="46"/>
      <c r="C20" s="46"/>
      <c r="D20" s="46"/>
      <c r="E20" s="46"/>
      <c r="F20" s="46"/>
      <c r="G20" s="64">
        <f t="shared" si="10"/>
        <v>0</v>
      </c>
      <c r="H20" s="41"/>
      <c r="I20" s="41"/>
      <c r="J20" s="41"/>
      <c r="K20" s="41"/>
      <c r="L20" s="41"/>
      <c r="M20" s="41"/>
      <c r="N20" s="48"/>
      <c r="O20" s="41"/>
      <c r="P20" s="41"/>
      <c r="Q20" s="41"/>
      <c r="R20" s="41"/>
      <c r="S20" s="41"/>
      <c r="T20" s="64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4" s="51" customFormat="1" ht="24.95" customHeight="1" x14ac:dyDescent="0.25">
      <c r="A21" s="70" t="s">
        <v>8</v>
      </c>
      <c r="B21" s="66">
        <f>SUM(B9:B20)</f>
        <v>128123443</v>
      </c>
      <c r="C21" s="66">
        <f>SUM(C10:C20)</f>
        <v>22350062.640000001</v>
      </c>
      <c r="D21" s="66">
        <f>SUM(D11:D20)</f>
        <v>27837308</v>
      </c>
      <c r="E21" s="66">
        <f>SUM(E11:E20)</f>
        <v>3169000</v>
      </c>
      <c r="F21" s="66">
        <f>SUM(F10:F20)</f>
        <v>339565</v>
      </c>
      <c r="G21" s="66">
        <f>SUM(B21:F21)</f>
        <v>181819378.63999999</v>
      </c>
      <c r="H21" s="61"/>
      <c r="I21" s="61"/>
      <c r="J21" s="61"/>
      <c r="K21" s="61"/>
      <c r="L21" s="61"/>
      <c r="M21" s="61"/>
      <c r="N21" s="66">
        <f t="shared" ref="N21:S21" si="14">SUM(N9:N20)</f>
        <v>134932488.16604799</v>
      </c>
      <c r="O21" s="66">
        <f t="shared" si="14"/>
        <v>12787140.750071999</v>
      </c>
      <c r="P21" s="90">
        <f t="shared" si="14"/>
        <v>12286816.882588001</v>
      </c>
      <c r="Q21" s="90">
        <f t="shared" si="14"/>
        <v>11893723.181460001</v>
      </c>
      <c r="R21" s="66">
        <f t="shared" si="14"/>
        <v>5876898.5131919999</v>
      </c>
      <c r="S21" s="66">
        <f t="shared" si="14"/>
        <v>4042311.1466400009</v>
      </c>
      <c r="T21" s="66">
        <f>SUM(N21:S21)</f>
        <v>181819378.63999999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4" s="40" customFormat="1" ht="24.95" customHeight="1" x14ac:dyDescent="0.25">
      <c r="A22" s="49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4" ht="24.95" customHeight="1" x14ac:dyDescent="0.25">
      <c r="H23" s="41"/>
      <c r="I23" s="41"/>
      <c r="J23" s="41"/>
      <c r="K23" s="41"/>
      <c r="L23" s="41"/>
      <c r="M23" s="41"/>
      <c r="N23" s="98">
        <f>N21/T21</f>
        <v>0.74212379986850885</v>
      </c>
      <c r="O23" s="98">
        <f>O21/T21</f>
        <v>7.0328811184589793E-2</v>
      </c>
      <c r="P23" s="98">
        <f>P21/T21</f>
        <v>6.7577048026963835E-2</v>
      </c>
      <c r="Q23" s="98">
        <f>Q21/T21</f>
        <v>6.5415046902175478E-2</v>
      </c>
      <c r="R23" s="98">
        <f>R21/T21</f>
        <v>3.2322729057545525E-2</v>
      </c>
      <c r="S23" s="98">
        <f>S21/T21</f>
        <v>2.2232564960216503E-2</v>
      </c>
      <c r="T23" s="98">
        <f>SUM(N23:S23)</f>
        <v>1</v>
      </c>
    </row>
    <row r="24" spans="1:34" ht="24.95" customHeight="1" x14ac:dyDescent="0.25">
      <c r="H24" s="41"/>
      <c r="I24" s="41"/>
      <c r="J24" s="41"/>
      <c r="K24" s="41"/>
      <c r="L24" s="41"/>
      <c r="M24" s="41"/>
    </row>
    <row r="25" spans="1:34" ht="24.95" customHeight="1" x14ac:dyDescent="0.25">
      <c r="H25" s="41"/>
      <c r="I25" s="41"/>
      <c r="J25" s="41"/>
      <c r="K25" s="41"/>
      <c r="L25" s="41"/>
      <c r="M25" s="41"/>
    </row>
    <row r="26" spans="1:34" ht="24.95" customHeight="1" x14ac:dyDescent="0.25">
      <c r="H26" s="41"/>
      <c r="I26" s="41"/>
      <c r="J26" s="41"/>
      <c r="K26" s="41"/>
      <c r="L26" s="41"/>
      <c r="M26" s="41"/>
      <c r="N26" s="60"/>
    </row>
    <row r="27" spans="1:34" ht="24.95" customHeight="1" x14ac:dyDescent="0.25">
      <c r="H27" s="41"/>
      <c r="I27" s="41"/>
      <c r="J27" s="41"/>
      <c r="K27" s="41"/>
      <c r="L27" s="41"/>
      <c r="M27" s="41"/>
    </row>
    <row r="28" spans="1:34" ht="24.95" customHeight="1" x14ac:dyDescent="0.25">
      <c r="H28" s="41"/>
      <c r="I28" s="41"/>
      <c r="J28" s="41"/>
      <c r="K28" s="41"/>
      <c r="L28" s="41"/>
      <c r="M28" s="41"/>
    </row>
    <row r="29" spans="1:34" ht="24.95" customHeight="1" x14ac:dyDescent="0.25">
      <c r="H29" s="41"/>
      <c r="I29" s="41"/>
      <c r="J29" s="41"/>
      <c r="K29" s="41"/>
      <c r="L29" s="41"/>
      <c r="M29" s="41"/>
    </row>
    <row r="30" spans="1:34" ht="24.95" customHeight="1" x14ac:dyDescent="0.25">
      <c r="H30" s="41"/>
      <c r="I30" s="41"/>
      <c r="J30" s="41"/>
      <c r="K30" s="41"/>
      <c r="L30" s="41"/>
      <c r="M30" s="41"/>
    </row>
    <row r="31" spans="1:34" ht="24.95" customHeight="1" x14ac:dyDescent="0.25">
      <c r="H31" s="41"/>
      <c r="I31" s="41"/>
      <c r="J31" s="41"/>
      <c r="K31" s="41"/>
      <c r="L31" s="41"/>
      <c r="M31" s="41"/>
    </row>
  </sheetData>
  <sortState ref="A16:AF17">
    <sortCondition ref="A16"/>
  </sortState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  <headerFooter>
    <oddHeader>&amp;LBátaszéki Közös Önkormányzati Hivatal&amp;C2020. évi elszámolás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tabSelected="1" topLeftCell="A10" zoomScaleNormal="100" workbookViewId="0">
      <selection activeCell="H35" sqref="H35"/>
    </sheetView>
  </sheetViews>
  <sheetFormatPr defaultColWidth="8.85546875" defaultRowHeight="15" x14ac:dyDescent="0.25"/>
  <cols>
    <col min="1" max="1" width="28.5703125" style="1" bestFit="1" customWidth="1"/>
    <col min="2" max="2" width="8.42578125" style="1" customWidth="1"/>
    <col min="3" max="3" width="13.7109375" style="40" customWidth="1"/>
    <col min="4" max="4" width="11" style="40" customWidth="1"/>
    <col min="5" max="5" width="10.5703125" style="40" customWidth="1"/>
    <col min="6" max="7" width="12.5703125" style="40" customWidth="1"/>
    <col min="8" max="8" width="15.85546875" style="40" bestFit="1" customWidth="1"/>
    <col min="9" max="9" width="10.7109375" style="40" customWidth="1"/>
    <col min="10" max="10" width="12" style="40" bestFit="1" customWidth="1"/>
    <col min="11" max="11" width="12" style="40" customWidth="1"/>
    <col min="12" max="12" width="10.42578125" style="40" customWidth="1"/>
    <col min="13" max="13" width="10" style="40" customWidth="1"/>
    <col min="14" max="14" width="13.28515625" style="40" bestFit="1" customWidth="1"/>
    <col min="15" max="15" width="8.85546875" style="2"/>
    <col min="16" max="16" width="11.140625" style="2" bestFit="1" customWidth="1"/>
    <col min="17" max="18" width="10.140625" style="2" bestFit="1" customWidth="1"/>
    <col min="19" max="19" width="10.5703125" style="2" bestFit="1" customWidth="1"/>
    <col min="20" max="43" width="8.85546875" style="2"/>
    <col min="44" max="16384" width="8.85546875" style="1"/>
  </cols>
  <sheetData>
    <row r="1" spans="1:43" ht="45" x14ac:dyDescent="0.25">
      <c r="A1" s="157" t="s">
        <v>9</v>
      </c>
      <c r="B1" s="157" t="s">
        <v>7</v>
      </c>
      <c r="C1" s="156" t="s">
        <v>0</v>
      </c>
      <c r="D1" s="158" t="s">
        <v>4</v>
      </c>
      <c r="E1" s="158" t="s">
        <v>5</v>
      </c>
      <c r="F1" s="158" t="s">
        <v>6</v>
      </c>
      <c r="G1" s="158" t="s">
        <v>174</v>
      </c>
      <c r="H1" s="156" t="s">
        <v>1</v>
      </c>
      <c r="I1" s="156" t="s">
        <v>2</v>
      </c>
      <c r="J1" s="156" t="s">
        <v>3</v>
      </c>
      <c r="K1" s="156" t="s">
        <v>173</v>
      </c>
      <c r="L1" s="158" t="s">
        <v>14</v>
      </c>
      <c r="M1" s="158" t="s">
        <v>15</v>
      </c>
      <c r="N1" s="156" t="s">
        <v>8</v>
      </c>
      <c r="O1" s="159"/>
      <c r="P1" s="158" t="s">
        <v>4</v>
      </c>
      <c r="Q1" s="158" t="s">
        <v>5</v>
      </c>
      <c r="R1" s="158" t="s">
        <v>6</v>
      </c>
      <c r="S1" s="158" t="s">
        <v>174</v>
      </c>
    </row>
    <row r="2" spans="1:43" s="76" customFormat="1" ht="28.5" customHeight="1" x14ac:dyDescent="0.25">
      <c r="A2" s="3" t="s">
        <v>10</v>
      </c>
      <c r="B2" s="76">
        <v>26.53</v>
      </c>
      <c r="C2" s="64">
        <v>148398756</v>
      </c>
      <c r="D2" s="77">
        <v>20.51</v>
      </c>
      <c r="E2" s="77">
        <v>2.04</v>
      </c>
      <c r="F2" s="77">
        <v>1.99</v>
      </c>
      <c r="G2" s="77">
        <v>1.99</v>
      </c>
      <c r="H2" s="64">
        <f>C2*P2</f>
        <v>114725159.65171504</v>
      </c>
      <c r="I2" s="64">
        <f>C2*Q2</f>
        <v>11410986.137957029</v>
      </c>
      <c r="J2" s="64">
        <f>C2*R2</f>
        <v>11131305.105163965</v>
      </c>
      <c r="K2" s="64">
        <f>C2*S2</f>
        <v>11131305.105163965</v>
      </c>
      <c r="L2" s="64"/>
      <c r="M2" s="64"/>
      <c r="N2" s="64">
        <f t="shared" ref="N2:N13" si="0">SUM(H2:M2)</f>
        <v>148398756</v>
      </c>
      <c r="O2" s="44"/>
      <c r="P2" s="95">
        <f>D2/B2</f>
        <v>0.77308707124010556</v>
      </c>
      <c r="Q2" s="151">
        <f>E2/B2</f>
        <v>7.6894082171127018E-2</v>
      </c>
      <c r="R2" s="95">
        <f>F2/B2</f>
        <v>7.5009423294383717E-2</v>
      </c>
      <c r="S2" s="95">
        <f>G2/B2</f>
        <v>7.5009423294383717E-2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</row>
    <row r="3" spans="1:43" s="72" customFormat="1" ht="26.25" x14ac:dyDescent="0.25">
      <c r="A3" s="78" t="s">
        <v>159</v>
      </c>
      <c r="B3" s="64"/>
      <c r="C3" s="64">
        <v>687995</v>
      </c>
      <c r="D3" s="150">
        <f>D2/B2</f>
        <v>0.77308707124010556</v>
      </c>
      <c r="E3" s="150">
        <f>E2/B2</f>
        <v>7.6894082171127018E-2</v>
      </c>
      <c r="F3" s="150">
        <f>F2/B2</f>
        <v>7.5009423294383717E-2</v>
      </c>
      <c r="G3" s="150">
        <f>G2/B2</f>
        <v>7.5009423294383717E-2</v>
      </c>
      <c r="H3" s="68">
        <f>C3*D3</f>
        <v>531880.0395778364</v>
      </c>
      <c r="I3" s="64">
        <f>C3*E3</f>
        <v>52902.744063324535</v>
      </c>
      <c r="J3" s="64">
        <f>C3*F3</f>
        <v>51606.108179419527</v>
      </c>
      <c r="K3" s="64">
        <f>C3*G3</f>
        <v>51606.108179419527</v>
      </c>
      <c r="L3" s="64"/>
      <c r="M3" s="64"/>
      <c r="N3" s="64">
        <f t="shared" si="0"/>
        <v>687995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3" s="72" customFormat="1" x14ac:dyDescent="0.25">
      <c r="A4" s="78" t="s">
        <v>160</v>
      </c>
      <c r="B4" s="64"/>
      <c r="C4" s="64"/>
      <c r="D4" s="150">
        <f>D2/B2</f>
        <v>0.77308707124010556</v>
      </c>
      <c r="E4" s="150">
        <f>E2/B2</f>
        <v>7.6894082171127018E-2</v>
      </c>
      <c r="F4" s="150">
        <f>F2/B2</f>
        <v>7.5009423294383717E-2</v>
      </c>
      <c r="G4" s="150">
        <f>G2/B2</f>
        <v>7.5009423294383717E-2</v>
      </c>
      <c r="H4" s="68">
        <f>C4*D4</f>
        <v>0</v>
      </c>
      <c r="I4" s="64">
        <f>C4*E4</f>
        <v>0</v>
      </c>
      <c r="J4" s="64">
        <f>C4*F4</f>
        <v>0</v>
      </c>
      <c r="K4" s="64"/>
      <c r="L4" s="64"/>
      <c r="M4" s="64"/>
      <c r="N4" s="64">
        <f t="shared" si="0"/>
        <v>0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</row>
    <row r="5" spans="1:43" s="72" customFormat="1" x14ac:dyDescent="0.25">
      <c r="A5" s="78" t="s">
        <v>97</v>
      </c>
      <c r="B5" s="64"/>
      <c r="C5" s="64">
        <v>717186</v>
      </c>
      <c r="D5" s="150">
        <f>D2/B2</f>
        <v>0.77308707124010556</v>
      </c>
      <c r="E5" s="150">
        <f>E2/B2</f>
        <v>7.6894082171127018E-2</v>
      </c>
      <c r="F5" s="150">
        <f>F2/B2</f>
        <v>7.5009423294383717E-2</v>
      </c>
      <c r="G5" s="150">
        <f>G2/B2</f>
        <v>7.5009423294383717E-2</v>
      </c>
      <c r="H5" s="68">
        <f>C5*D5</f>
        <v>554447.22427440633</v>
      </c>
      <c r="I5" s="64">
        <f>C5*E5</f>
        <v>55147.359215981902</v>
      </c>
      <c r="J5" s="64">
        <f>C5*F5</f>
        <v>53795.708254805882</v>
      </c>
      <c r="K5" s="64">
        <f>G5*C5</f>
        <v>53795.708254805882</v>
      </c>
      <c r="L5" s="64"/>
      <c r="M5" s="64"/>
      <c r="N5" s="64">
        <f>SUM(H5:M5)</f>
        <v>717186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spans="1:43" s="72" customFormat="1" x14ac:dyDescent="0.25">
      <c r="A6" s="78" t="s">
        <v>161</v>
      </c>
      <c r="B6" s="64"/>
      <c r="C6" s="64">
        <v>153700</v>
      </c>
      <c r="D6" s="96"/>
      <c r="E6" s="96"/>
      <c r="F6" s="96"/>
      <c r="G6" s="96"/>
      <c r="H6" s="68">
        <v>153700</v>
      </c>
      <c r="I6" s="64"/>
      <c r="J6" s="64"/>
      <c r="K6" s="64"/>
      <c r="L6" s="64"/>
      <c r="M6" s="64"/>
      <c r="N6" s="64">
        <f>SUM(H6:M6)</f>
        <v>153700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1:43" s="40" customFormat="1" x14ac:dyDescent="0.25">
      <c r="A7" s="55" t="s">
        <v>11</v>
      </c>
      <c r="B7" s="46"/>
      <c r="C7" s="46">
        <v>302200</v>
      </c>
      <c r="D7" s="48"/>
      <c r="E7" s="41"/>
      <c r="F7" s="41"/>
      <c r="G7" s="41"/>
      <c r="H7" s="48">
        <v>302200</v>
      </c>
      <c r="I7" s="46"/>
      <c r="J7" s="46"/>
      <c r="K7" s="46"/>
      <c r="L7" s="46"/>
      <c r="M7" s="41"/>
      <c r="N7" s="64">
        <f t="shared" si="0"/>
        <v>302200</v>
      </c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3" s="40" customFormat="1" x14ac:dyDescent="0.25">
      <c r="A8" s="55" t="s">
        <v>12</v>
      </c>
      <c r="B8" s="46"/>
      <c r="C8" s="46">
        <v>1776783</v>
      </c>
      <c r="D8" s="48"/>
      <c r="E8" s="41"/>
      <c r="F8" s="41"/>
      <c r="G8" s="41"/>
      <c r="H8" s="48">
        <v>1776783</v>
      </c>
      <c r="I8" s="41"/>
      <c r="J8" s="41"/>
      <c r="K8" s="41"/>
      <c r="L8" s="41"/>
      <c r="M8" s="41"/>
      <c r="N8" s="64">
        <f t="shared" si="0"/>
        <v>1776783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s="40" customFormat="1" x14ac:dyDescent="0.25">
      <c r="A9" s="55" t="s">
        <v>13</v>
      </c>
      <c r="B9" s="46"/>
      <c r="C9" s="46">
        <v>543879</v>
      </c>
      <c r="D9" s="48"/>
      <c r="E9" s="41"/>
      <c r="F9" s="41"/>
      <c r="G9" s="41"/>
      <c r="H9" s="48">
        <v>543879</v>
      </c>
      <c r="I9" s="41"/>
      <c r="J9" s="41"/>
      <c r="K9" s="41"/>
      <c r="L9" s="41"/>
      <c r="M9" s="41"/>
      <c r="N9" s="64">
        <f t="shared" si="0"/>
        <v>543879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s="40" customFormat="1" x14ac:dyDescent="0.25">
      <c r="A10" s="55" t="s">
        <v>101</v>
      </c>
      <c r="B10" s="46"/>
      <c r="C10" s="46"/>
      <c r="D10" s="48"/>
      <c r="E10" s="41"/>
      <c r="F10" s="41"/>
      <c r="G10" s="41"/>
      <c r="H10" s="48"/>
      <c r="I10" s="41"/>
      <c r="J10" s="41"/>
      <c r="K10" s="41"/>
      <c r="L10" s="41"/>
      <c r="M10" s="41"/>
      <c r="N10" s="64">
        <f t="shared" si="0"/>
        <v>0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s="40" customFormat="1" x14ac:dyDescent="0.25">
      <c r="A11" s="55" t="s">
        <v>100</v>
      </c>
      <c r="B11" s="46"/>
      <c r="C11" s="46">
        <v>404010</v>
      </c>
      <c r="D11" s="48"/>
      <c r="E11" s="41"/>
      <c r="F11" s="41"/>
      <c r="G11" s="41"/>
      <c r="H11" s="48">
        <v>404010</v>
      </c>
      <c r="I11" s="41"/>
      <c r="J11" s="41"/>
      <c r="K11" s="41"/>
      <c r="L11" s="41"/>
      <c r="M11" s="41"/>
      <c r="N11" s="64">
        <f t="shared" si="0"/>
        <v>404010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</row>
    <row r="12" spans="1:43" s="40" customFormat="1" x14ac:dyDescent="0.25">
      <c r="A12" s="57" t="s">
        <v>55</v>
      </c>
      <c r="B12" s="46"/>
      <c r="C12" s="46"/>
      <c r="D12" s="48"/>
      <c r="E12" s="41"/>
      <c r="F12" s="41"/>
      <c r="G12" s="41"/>
      <c r="H12" s="48"/>
      <c r="I12" s="41"/>
      <c r="J12" s="41"/>
      <c r="K12" s="41"/>
      <c r="L12" s="41"/>
      <c r="M12" s="41"/>
      <c r="N12" s="64">
        <f t="shared" si="0"/>
        <v>0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3" s="40" customFormat="1" x14ac:dyDescent="0.25">
      <c r="A13" s="57" t="s">
        <v>98</v>
      </c>
      <c r="B13" s="46"/>
      <c r="C13" s="46">
        <v>1710</v>
      </c>
      <c r="D13" s="48"/>
      <c r="E13" s="41"/>
      <c r="F13" s="41"/>
      <c r="G13" s="41"/>
      <c r="H13" s="48">
        <v>1710</v>
      </c>
      <c r="I13" s="41"/>
      <c r="J13" s="41"/>
      <c r="K13" s="41"/>
      <c r="L13" s="41"/>
      <c r="M13" s="41"/>
      <c r="N13" s="64">
        <f t="shared" si="0"/>
        <v>1710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3" s="40" customFormat="1" ht="26.25" x14ac:dyDescent="0.25">
      <c r="A14" s="56" t="s">
        <v>102</v>
      </c>
      <c r="B14" s="46"/>
      <c r="C14" s="46">
        <v>4635000</v>
      </c>
      <c r="D14" s="41"/>
      <c r="E14" s="41"/>
      <c r="F14" s="41"/>
      <c r="G14" s="41"/>
      <c r="H14" s="48">
        <v>2414000</v>
      </c>
      <c r="I14" s="65">
        <v>879000</v>
      </c>
      <c r="J14" s="46">
        <v>686000</v>
      </c>
      <c r="K14" s="46">
        <v>656000</v>
      </c>
      <c r="L14" s="41"/>
      <c r="M14" s="41"/>
      <c r="N14" s="64">
        <f>SUM(H14:M14)</f>
        <v>4635000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</row>
    <row r="15" spans="1:43" s="40" customFormat="1" ht="26.25" x14ac:dyDescent="0.25">
      <c r="A15" s="56" t="s">
        <v>106</v>
      </c>
      <c r="B15" s="46"/>
      <c r="C15" s="46">
        <v>10757004</v>
      </c>
      <c r="D15" s="41"/>
      <c r="E15" s="41"/>
      <c r="F15" s="41"/>
      <c r="G15" s="41"/>
      <c r="H15" s="60"/>
      <c r="I15" s="65"/>
      <c r="J15" s="46"/>
      <c r="K15" s="46"/>
      <c r="L15" s="46">
        <v>6373004</v>
      </c>
      <c r="M15" s="46">
        <v>4384000</v>
      </c>
      <c r="N15" s="64">
        <f t="shared" ref="N15" si="1">SUM(H15:M15)</f>
        <v>10757004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s="45" customFormat="1" ht="26.25" x14ac:dyDescent="0.25">
      <c r="A16" s="78" t="s">
        <v>110</v>
      </c>
      <c r="B16" s="46"/>
      <c r="C16" s="46">
        <v>14313669</v>
      </c>
      <c r="D16" s="46"/>
      <c r="E16" s="46"/>
      <c r="F16" s="46"/>
      <c r="G16" s="46"/>
      <c r="H16" s="48">
        <v>14313669</v>
      </c>
      <c r="I16" s="46"/>
      <c r="J16" s="46"/>
      <c r="K16" s="46"/>
      <c r="L16" s="46"/>
      <c r="M16" s="46"/>
      <c r="N16" s="64">
        <v>14313669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</row>
    <row r="17" spans="1:43" s="80" customFormat="1" x14ac:dyDescent="0.25">
      <c r="A17" s="58" t="s">
        <v>18</v>
      </c>
      <c r="B17" s="79"/>
      <c r="C17" s="79">
        <f>SUM(C2:C16)</f>
        <v>182691892</v>
      </c>
      <c r="D17" s="79"/>
      <c r="E17" s="79"/>
      <c r="F17" s="79"/>
      <c r="G17" s="79"/>
      <c r="H17" s="79">
        <f t="shared" ref="H17:N17" si="2">SUM(H2:H16)</f>
        <v>135721437.91556728</v>
      </c>
      <c r="I17" s="79">
        <f t="shared" si="2"/>
        <v>12398036.241236337</v>
      </c>
      <c r="J17" s="79">
        <f t="shared" si="2"/>
        <v>11922706.921598192</v>
      </c>
      <c r="K17" s="79">
        <f t="shared" si="2"/>
        <v>11892706.921598192</v>
      </c>
      <c r="L17" s="79">
        <f t="shared" si="2"/>
        <v>6373004</v>
      </c>
      <c r="M17" s="79">
        <f t="shared" si="2"/>
        <v>4384000</v>
      </c>
      <c r="N17" s="79">
        <f t="shared" si="2"/>
        <v>182691892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spans="1:43" s="50" customFormat="1" x14ac:dyDescent="0.25">
      <c r="A18" s="74"/>
      <c r="C18" s="75"/>
      <c r="D18" s="75"/>
      <c r="E18" s="75"/>
      <c r="F18" s="75"/>
      <c r="G18" s="75"/>
      <c r="H18" s="81"/>
      <c r="I18" s="81"/>
      <c r="J18" s="81"/>
      <c r="K18" s="81"/>
      <c r="L18" s="81"/>
      <c r="M18" s="81"/>
      <c r="N18" s="81"/>
    </row>
    <row r="19" spans="1:43" s="45" customFormat="1" ht="28.5" customHeight="1" x14ac:dyDescent="0.25">
      <c r="A19" s="82" t="s">
        <v>111</v>
      </c>
      <c r="B19" s="73"/>
      <c r="C19" s="83"/>
      <c r="D19" s="84"/>
      <c r="E19" s="84"/>
      <c r="F19" s="84"/>
      <c r="G19" s="84"/>
      <c r="H19" s="53">
        <f>'1.mell.Kiadások'!N21</f>
        <v>134932488.16604799</v>
      </c>
      <c r="I19" s="53">
        <f>'1.mell.Kiadások'!O21</f>
        <v>12787140.750071999</v>
      </c>
      <c r="J19" s="53">
        <f>'1.mell.Kiadások'!P21</f>
        <v>12286816.882588001</v>
      </c>
      <c r="K19" s="53">
        <f>'1.mell.Kiadások'!Q21</f>
        <v>11893723.181460001</v>
      </c>
      <c r="L19" s="53">
        <f>'1.mell.Kiadások'!R21</f>
        <v>5876898.5131919999</v>
      </c>
      <c r="M19" s="53">
        <f>'1.mell.Kiadások'!S21</f>
        <v>4042311.1466400009</v>
      </c>
      <c r="N19" s="53">
        <f>SUM(H19:M19)</f>
        <v>181819378.63999999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</row>
    <row r="20" spans="1:43" s="47" customFormat="1" x14ac:dyDescent="0.25">
      <c r="C20" s="65"/>
      <c r="D20" s="65"/>
      <c r="E20" s="65"/>
      <c r="F20" s="65"/>
      <c r="G20" s="65"/>
      <c r="H20" s="65"/>
      <c r="I20" s="65"/>
      <c r="J20" s="65"/>
      <c r="K20" s="65"/>
    </row>
    <row r="21" spans="1:43" s="47" customFormat="1" ht="28.5" customHeight="1" x14ac:dyDescent="0.25">
      <c r="A21" s="85" t="s">
        <v>103</v>
      </c>
      <c r="B21" s="86"/>
      <c r="C21" s="87"/>
      <c r="D21" s="88"/>
      <c r="E21" s="88"/>
      <c r="F21" s="88"/>
      <c r="G21" s="88"/>
      <c r="H21" s="66">
        <f>H17-H19</f>
        <v>788949.74951928854</v>
      </c>
      <c r="I21" s="66">
        <f t="shared" ref="I21:M21" si="3">I17-I19</f>
        <v>-389104.50883566216</v>
      </c>
      <c r="J21" s="66">
        <f t="shared" si="3"/>
        <v>-364109.96098980866</v>
      </c>
      <c r="K21" s="66">
        <f t="shared" si="3"/>
        <v>-1016.2598618082702</v>
      </c>
      <c r="L21" s="66">
        <f t="shared" si="3"/>
        <v>496105.48680800013</v>
      </c>
      <c r="M21" s="66">
        <f t="shared" si="3"/>
        <v>341688.85335999914</v>
      </c>
      <c r="N21" s="66">
        <f>SUM(H21:M21)</f>
        <v>872513.36000000872</v>
      </c>
    </row>
    <row r="22" spans="1:43" s="2" customFormat="1" x14ac:dyDescent="0.25">
      <c r="C22" s="62"/>
      <c r="D22" s="62"/>
      <c r="E22" s="62"/>
      <c r="F22" s="62"/>
      <c r="G22" s="62"/>
      <c r="H22" s="62"/>
      <c r="I22" s="62"/>
      <c r="J22" s="62"/>
      <c r="K22" s="62"/>
      <c r="L22" s="42"/>
      <c r="M22" s="42"/>
      <c r="N22" s="42"/>
    </row>
    <row r="23" spans="1:43" s="44" customFormat="1" x14ac:dyDescent="0.25">
      <c r="C23" s="63"/>
      <c r="D23" s="63"/>
      <c r="E23" s="63"/>
      <c r="F23" s="63"/>
      <c r="G23" s="63"/>
      <c r="H23" s="63">
        <f t="shared" ref="H23:M23" si="4">H19-H17</f>
        <v>-788949.74951928854</v>
      </c>
      <c r="I23" s="63">
        <f t="shared" si="4"/>
        <v>389104.50883566216</v>
      </c>
      <c r="J23" s="63">
        <f t="shared" si="4"/>
        <v>364109.96098980866</v>
      </c>
      <c r="K23" s="63">
        <f t="shared" si="4"/>
        <v>1016.2598618082702</v>
      </c>
      <c r="L23" s="63">
        <f t="shared" si="4"/>
        <v>-496105.48680800013</v>
      </c>
      <c r="M23" s="63">
        <f t="shared" si="4"/>
        <v>-341688.85335999914</v>
      </c>
      <c r="N23" s="63">
        <f>SUM(H23:M23)</f>
        <v>-872513.36000000872</v>
      </c>
    </row>
    <row r="24" spans="1:43" s="2" customFormat="1" x14ac:dyDescent="0.25">
      <c r="C24" s="62"/>
      <c r="D24" s="62"/>
      <c r="E24" s="62"/>
      <c r="F24" s="62"/>
      <c r="G24" s="62"/>
      <c r="H24" s="62"/>
      <c r="I24" s="62"/>
      <c r="J24" s="62"/>
      <c r="K24" s="62"/>
      <c r="L24" s="42"/>
      <c r="M24" s="42"/>
      <c r="N24" s="42"/>
    </row>
    <row r="25" spans="1:43" s="2" customFormat="1" x14ac:dyDescent="0.25">
      <c r="C25" s="62"/>
      <c r="D25" s="62"/>
      <c r="E25" s="62"/>
      <c r="F25" s="62"/>
      <c r="G25" s="62"/>
      <c r="H25" s="97">
        <f>H17/N17</f>
        <v>0.74289798211497682</v>
      </c>
      <c r="I25" s="97">
        <f>I17/N17</f>
        <v>6.7863089628719467E-2</v>
      </c>
      <c r="J25" s="97">
        <f>J17/N17</f>
        <v>6.5261281116943015E-2</v>
      </c>
      <c r="K25" s="97">
        <f>K17/N17</f>
        <v>6.5097070216986921E-2</v>
      </c>
      <c r="L25" s="97">
        <f>L17/N17</f>
        <v>3.4883890742124453E-2</v>
      </c>
      <c r="M25" s="97">
        <f>M17/N17</f>
        <v>2.3996686180249312E-2</v>
      </c>
      <c r="N25" s="97">
        <f>SUM(H25:M25)</f>
        <v>1</v>
      </c>
    </row>
    <row r="26" spans="1:43" s="2" customFormat="1" x14ac:dyDescent="0.25">
      <c r="C26" s="62"/>
      <c r="D26" s="62"/>
      <c r="E26" s="62"/>
      <c r="F26" s="62"/>
      <c r="G26" s="62"/>
      <c r="H26" s="97"/>
      <c r="I26" s="97"/>
      <c r="J26" s="97"/>
      <c r="K26" s="97"/>
      <c r="L26" s="97"/>
      <c r="M26" s="97"/>
      <c r="N26" s="97"/>
    </row>
    <row r="27" spans="1:43" s="2" customFormat="1" x14ac:dyDescent="0.25">
      <c r="C27" s="62"/>
      <c r="D27" s="62"/>
      <c r="E27" s="62"/>
      <c r="F27" s="62"/>
      <c r="G27" s="62"/>
      <c r="H27" s="62"/>
      <c r="I27" s="62"/>
      <c r="J27" s="62"/>
      <c r="K27" s="62"/>
      <c r="L27" s="42"/>
      <c r="M27" s="42"/>
      <c r="N27" s="42"/>
    </row>
    <row r="28" spans="1:43" s="2" customFormat="1" x14ac:dyDescent="0.25">
      <c r="C28" s="62"/>
      <c r="D28" s="62"/>
      <c r="E28" s="62"/>
      <c r="F28" s="62"/>
      <c r="G28" s="62"/>
      <c r="H28" s="62">
        <f>H14+H23</f>
        <v>1625050.2504807115</v>
      </c>
      <c r="I28" s="62">
        <f>I14+I23</f>
        <v>1268104.5088356622</v>
      </c>
      <c r="J28" s="62">
        <f t="shared" ref="J28:K28" si="5">J14+J23</f>
        <v>1050109.9609898087</v>
      </c>
      <c r="K28" s="62">
        <f t="shared" si="5"/>
        <v>657016.25986180827</v>
      </c>
      <c r="L28" s="62">
        <f>L15+L23</f>
        <v>5876898.5131919999</v>
      </c>
      <c r="M28" s="62">
        <f>M15+M23</f>
        <v>4042311.1466400009</v>
      </c>
      <c r="N28" s="42"/>
    </row>
    <row r="29" spans="1:43" s="2" customFormat="1" ht="30" x14ac:dyDescent="0.25">
      <c r="C29" s="62"/>
      <c r="D29" s="62"/>
      <c r="E29" s="62"/>
      <c r="F29" s="62"/>
      <c r="G29" s="62"/>
      <c r="H29" s="155" t="s">
        <v>176</v>
      </c>
      <c r="I29" s="154">
        <v>-268105</v>
      </c>
      <c r="J29" s="154">
        <v>-50110</v>
      </c>
      <c r="K29" s="62">
        <v>-1016</v>
      </c>
      <c r="L29" s="62">
        <v>496105</v>
      </c>
      <c r="M29" s="62">
        <v>341689</v>
      </c>
      <c r="N29" s="62"/>
    </row>
    <row r="30" spans="1:43" s="2" customFormat="1" x14ac:dyDescent="0.25">
      <c r="C30" s="62"/>
      <c r="D30" s="62"/>
      <c r="E30" s="62"/>
      <c r="F30" s="62"/>
      <c r="G30" s="62"/>
      <c r="H30" s="62">
        <v>470735</v>
      </c>
      <c r="I30" s="62">
        <v>-121000</v>
      </c>
      <c r="J30" s="62">
        <v>-314000</v>
      </c>
      <c r="K30" s="62">
        <v>-1016</v>
      </c>
      <c r="L30" s="62">
        <v>496105</v>
      </c>
      <c r="M30" s="62">
        <v>341689</v>
      </c>
      <c r="N30" s="42">
        <v>872513</v>
      </c>
    </row>
    <row r="31" spans="1:43" x14ac:dyDescent="0.25">
      <c r="C31" s="41"/>
      <c r="D31" s="41"/>
      <c r="E31" s="41"/>
      <c r="F31" s="41"/>
      <c r="G31" s="41"/>
      <c r="H31" s="41"/>
      <c r="I31" s="41"/>
      <c r="J31" s="41"/>
      <c r="K31" s="41"/>
    </row>
    <row r="32" spans="1:43" x14ac:dyDescent="0.25">
      <c r="C32" s="41"/>
      <c r="D32" s="41"/>
      <c r="E32" s="41"/>
      <c r="F32" s="41"/>
      <c r="G32" s="41"/>
      <c r="H32" s="41"/>
      <c r="I32" s="41"/>
      <c r="J32" s="41"/>
      <c r="K32" s="41"/>
    </row>
    <row r="33" spans="3:11" x14ac:dyDescent="0.25">
      <c r="C33" s="41"/>
      <c r="D33" s="41"/>
      <c r="E33" s="41"/>
      <c r="F33" s="41"/>
      <c r="G33" s="41"/>
      <c r="H33" s="41"/>
      <c r="I33" s="41"/>
      <c r="J33" s="41"/>
      <c r="K33" s="41"/>
    </row>
    <row r="34" spans="3:11" x14ac:dyDescent="0.25">
      <c r="C34" s="41"/>
      <c r="D34" s="41"/>
      <c r="E34" s="41"/>
      <c r="F34" s="41"/>
      <c r="G34" s="41"/>
      <c r="H34" s="41"/>
      <c r="I34" s="41"/>
      <c r="J34" s="41"/>
      <c r="K34" s="41"/>
    </row>
    <row r="35" spans="3:11" x14ac:dyDescent="0.25">
      <c r="C35" s="41"/>
      <c r="D35" s="41"/>
      <c r="E35" s="41"/>
      <c r="F35" s="41"/>
      <c r="G35" s="41"/>
      <c r="H35" s="41"/>
      <c r="I35" s="41"/>
      <c r="J35" s="41"/>
      <c r="K35" s="41"/>
    </row>
    <row r="36" spans="3:11" x14ac:dyDescent="0.25">
      <c r="C36" s="41"/>
      <c r="D36" s="41"/>
      <c r="E36" s="41"/>
      <c r="F36" s="41"/>
      <c r="G36" s="41"/>
      <c r="H36" s="41"/>
      <c r="I36" s="41"/>
      <c r="J36" s="41"/>
      <c r="K36" s="41"/>
    </row>
    <row r="37" spans="3:11" x14ac:dyDescent="0.25">
      <c r="C37" s="41"/>
      <c r="D37" s="41"/>
      <c r="E37" s="41"/>
      <c r="F37" s="41"/>
      <c r="G37" s="41"/>
      <c r="H37" s="41"/>
      <c r="I37" s="41"/>
      <c r="J37" s="41"/>
      <c r="K37" s="41"/>
    </row>
    <row r="38" spans="3:11" x14ac:dyDescent="0.25">
      <c r="C38" s="41"/>
      <c r="D38" s="41"/>
      <c r="E38" s="41"/>
      <c r="F38" s="41"/>
      <c r="G38" s="41"/>
      <c r="H38" s="41"/>
      <c r="I38" s="41"/>
      <c r="J38" s="41"/>
      <c r="K38" s="41"/>
    </row>
    <row r="39" spans="3:11" x14ac:dyDescent="0.25">
      <c r="C39" s="41"/>
      <c r="D39" s="41"/>
      <c r="E39" s="41"/>
      <c r="F39" s="41"/>
      <c r="G39" s="41"/>
      <c r="H39" s="41"/>
      <c r="I39" s="41"/>
      <c r="J39" s="41"/>
      <c r="K39" s="41"/>
    </row>
    <row r="40" spans="3:11" x14ac:dyDescent="0.25">
      <c r="C40" s="41"/>
      <c r="D40" s="41"/>
      <c r="E40" s="41"/>
      <c r="F40" s="41"/>
      <c r="G40" s="41"/>
      <c r="H40" s="41"/>
      <c r="I40" s="41"/>
      <c r="J40" s="41"/>
      <c r="K40" s="41"/>
    </row>
    <row r="41" spans="3:11" x14ac:dyDescent="0.25">
      <c r="C41" s="41"/>
      <c r="D41" s="41"/>
      <c r="E41" s="41"/>
      <c r="F41" s="41"/>
      <c r="G41" s="41"/>
      <c r="H41" s="41"/>
      <c r="I41" s="41"/>
      <c r="J41" s="41"/>
      <c r="K41" s="41"/>
    </row>
    <row r="42" spans="3:11" x14ac:dyDescent="0.25">
      <c r="C42" s="41"/>
      <c r="D42" s="41"/>
      <c r="E42" s="41"/>
      <c r="F42" s="41"/>
      <c r="G42" s="41"/>
      <c r="H42" s="41"/>
      <c r="I42" s="41"/>
      <c r="J42" s="41"/>
      <c r="K42" s="41"/>
    </row>
    <row r="43" spans="3:11" x14ac:dyDescent="0.25">
      <c r="C43" s="41"/>
      <c r="D43" s="41"/>
      <c r="E43" s="41"/>
      <c r="F43" s="41"/>
      <c r="G43" s="41"/>
      <c r="H43" s="41"/>
      <c r="I43" s="41"/>
      <c r="J43" s="41"/>
      <c r="K43" s="41"/>
    </row>
    <row r="44" spans="3:11" x14ac:dyDescent="0.25">
      <c r="C44" s="41"/>
      <c r="D44" s="41"/>
      <c r="E44" s="41"/>
      <c r="F44" s="41"/>
      <c r="G44" s="41"/>
      <c r="H44" s="41"/>
      <c r="I44" s="41"/>
      <c r="J44" s="41"/>
      <c r="K44" s="41"/>
    </row>
  </sheetData>
  <sortState ref="A5:AQ6">
    <sortCondition descending="1" ref="A5"/>
  </sortState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&amp;LBátaszéki Közös Önkormányzati Hivatal&amp;C2020. évi elszámolás</oddHead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6" sqref="S16:S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2020_ktgv</vt:lpstr>
      <vt:lpstr>maradvány</vt:lpstr>
      <vt:lpstr>1.mell.Kiadások</vt:lpstr>
      <vt:lpstr>2.mell.Bevételek</vt:lpstr>
      <vt:lpstr>Munka3</vt:lpstr>
      <vt:lpstr>'1.mell.Kiadások'!Nyomtatási_terület</vt:lpstr>
      <vt:lpstr>'2.mell.Bevételek'!Nyomtatási_terület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Windows-felhasználó</cp:lastModifiedBy>
  <cp:lastPrinted>2021-06-16T12:04:15Z</cp:lastPrinted>
  <dcterms:created xsi:type="dcterms:W3CDTF">2014-11-10T08:15:58Z</dcterms:created>
  <dcterms:modified xsi:type="dcterms:W3CDTF">2021-06-16T12:08:21Z</dcterms:modified>
</cp:coreProperties>
</file>