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700" activeTab="0"/>
  </bookViews>
  <sheets>
    <sheet name="Elszámolás" sheetId="1" r:id="rId1"/>
    <sheet name="Munka3" sheetId="2" r:id="rId2"/>
  </sheets>
  <definedNames>
    <definedName name="_xlnm.Print_Area" localSheetId="0">'Elszámolás'!$A$1:$K$9</definedName>
  </definedNames>
  <calcPr fullCalcOnLoad="1"/>
</workbook>
</file>

<file path=xl/sharedStrings.xml><?xml version="1.0" encoding="utf-8"?>
<sst xmlns="http://schemas.openxmlformats.org/spreadsheetml/2006/main" count="19" uniqueCount="19">
  <si>
    <t>Település</t>
  </si>
  <si>
    <t>Szállítás %</t>
  </si>
  <si>
    <t>Költségek összesen</t>
  </si>
  <si>
    <t>Alsónána</t>
  </si>
  <si>
    <t>Alsónyék</t>
  </si>
  <si>
    <t>Báta</t>
  </si>
  <si>
    <t>Bátaszék</t>
  </si>
  <si>
    <t>Mórágy</t>
  </si>
  <si>
    <t>Pörböly</t>
  </si>
  <si>
    <t>Várdomb</t>
  </si>
  <si>
    <t>Összesen:</t>
  </si>
  <si>
    <t>Lakosság-szám</t>
  </si>
  <si>
    <t>OEP finanszírozás bevételie</t>
  </si>
  <si>
    <t>Egyenleg</t>
  </si>
  <si>
    <t>Szállítási ktg. + 27% Áfa-t tartalmaz</t>
  </si>
  <si>
    <t xml:space="preserve">Ügyelet fenntartási költségei </t>
  </si>
  <si>
    <t>Egyéb bevétel</t>
  </si>
  <si>
    <t>Szállítás 2022.hívások szerint (km)</t>
  </si>
  <si>
    <t>2023.évi önk. Előleg fizetés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</si>
</sst>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0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2" fillId="33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3" fillId="34" borderId="10" xfId="0" applyNumberFormat="1" applyFont="1" applyFill="1" applyBorder="1" applyAlignment="1">
      <alignment/>
    </xf>
    <xf numFmtId="3" fontId="2" fillId="35" borderId="1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3" fillId="34" borderId="0" xfId="0" applyNumberFormat="1" applyFont="1" applyFill="1" applyBorder="1" applyAlignment="1">
      <alignment/>
    </xf>
    <xf numFmtId="165" fontId="3" fillId="0" borderId="10" xfId="0" applyNumberFormat="1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view="pageLayout" workbookViewId="0" topLeftCell="A1">
      <selection activeCell="F16" sqref="F16"/>
    </sheetView>
  </sheetViews>
  <sheetFormatPr defaultColWidth="9.140625" defaultRowHeight="12.75"/>
  <cols>
    <col min="1" max="1" width="11.57421875" style="7" customWidth="1"/>
    <col min="2" max="2" width="12.00390625" style="7" customWidth="1"/>
    <col min="3" max="3" width="12.57421875" style="7" customWidth="1"/>
    <col min="4" max="4" width="10.28125" style="7" customWidth="1"/>
    <col min="5" max="5" width="12.7109375" style="7" bestFit="1" customWidth="1"/>
    <col min="6" max="6" width="13.7109375" style="7" customWidth="1"/>
    <col min="7" max="7" width="13.57421875" style="7" customWidth="1"/>
    <col min="8" max="8" width="15.7109375" style="7" customWidth="1"/>
    <col min="9" max="9" width="13.7109375" style="7" customWidth="1"/>
    <col min="10" max="10" width="15.140625" style="7" bestFit="1" customWidth="1"/>
    <col min="11" max="11" width="14.8515625" style="7" customWidth="1"/>
    <col min="12" max="16384" width="9.140625" style="7" customWidth="1"/>
  </cols>
  <sheetData>
    <row r="1" spans="1:11" s="3" customFormat="1" ht="78.75">
      <c r="A1" s="1" t="s">
        <v>0</v>
      </c>
      <c r="B1" s="2" t="s">
        <v>11</v>
      </c>
      <c r="C1" s="2" t="s">
        <v>17</v>
      </c>
      <c r="D1" s="2" t="s">
        <v>1</v>
      </c>
      <c r="E1" s="2" t="s">
        <v>14</v>
      </c>
      <c r="F1" s="2" t="s">
        <v>15</v>
      </c>
      <c r="G1" s="2" t="s">
        <v>2</v>
      </c>
      <c r="H1" s="2" t="s">
        <v>12</v>
      </c>
      <c r="I1" s="2" t="s">
        <v>16</v>
      </c>
      <c r="J1" s="2" t="s">
        <v>13</v>
      </c>
      <c r="K1" s="2" t="s">
        <v>18</v>
      </c>
    </row>
    <row r="2" spans="1:11" s="3" customFormat="1" ht="30" customHeight="1">
      <c r="A2" s="4" t="s">
        <v>3</v>
      </c>
      <c r="B2" s="8">
        <v>710</v>
      </c>
      <c r="C2" s="5">
        <v>234</v>
      </c>
      <c r="D2" s="13">
        <f>C2/C9*100</f>
        <v>6.12725844461901</v>
      </c>
      <c r="E2" s="5">
        <f>E11*D2/100</f>
        <v>61272.5844461901</v>
      </c>
      <c r="F2" s="5">
        <f>B2/B9*F11</f>
        <v>4372720.189910979</v>
      </c>
      <c r="G2" s="5">
        <f>E2+F2</f>
        <v>4433992.774357169</v>
      </c>
      <c r="H2" s="8">
        <f>H11/B9*B2</f>
        <v>1391010.0890207714</v>
      </c>
      <c r="I2" s="8">
        <f>I11/B9*B2</f>
        <v>11015.684612123781</v>
      </c>
      <c r="J2" s="8">
        <f aca="true" t="shared" si="0" ref="J2:J8">I2+H2-G2</f>
        <v>-3031967.0007242737</v>
      </c>
      <c r="K2" s="9">
        <f aca="true" t="shared" si="1" ref="K2:K8">J2</f>
        <v>-3031967.0007242737</v>
      </c>
    </row>
    <row r="3" spans="1:11" s="3" customFormat="1" ht="30" customHeight="1">
      <c r="A3" s="4" t="s">
        <v>4</v>
      </c>
      <c r="B3" s="8">
        <v>724</v>
      </c>
      <c r="C3" s="5">
        <v>230</v>
      </c>
      <c r="D3" s="13">
        <f>C3/C9*100</f>
        <v>6.022518984027232</v>
      </c>
      <c r="E3" s="5">
        <f>E11*D3/100</f>
        <v>60225.18984027232</v>
      </c>
      <c r="F3" s="5">
        <f>B3/B9*F11</f>
        <v>4458942.841543026</v>
      </c>
      <c r="G3" s="5">
        <f aca="true" t="shared" si="2" ref="G3:G8">E3+F3</f>
        <v>4519168.031383298</v>
      </c>
      <c r="H3" s="8">
        <f>H11/B9*B3</f>
        <v>1418438.4569732938</v>
      </c>
      <c r="I3" s="8">
        <f>I11/B9*B3</f>
        <v>11232.895294616363</v>
      </c>
      <c r="J3" s="8">
        <f t="shared" si="0"/>
        <v>-3089496.679115388</v>
      </c>
      <c r="K3" s="9">
        <f t="shared" si="1"/>
        <v>-3089496.679115388</v>
      </c>
    </row>
    <row r="4" spans="1:11" s="3" customFormat="1" ht="30" customHeight="1">
      <c r="A4" s="4" t="s">
        <v>5</v>
      </c>
      <c r="B4" s="8">
        <v>1552</v>
      </c>
      <c r="C4" s="5">
        <v>713</v>
      </c>
      <c r="D4" s="13">
        <f>C4/C9*100</f>
        <v>18.669808850484422</v>
      </c>
      <c r="E4" s="5">
        <f>E11*D4/100</f>
        <v>186698.08850484423</v>
      </c>
      <c r="F4" s="5">
        <f>B4/B9*F11</f>
        <v>9558396.80949555</v>
      </c>
      <c r="G4" s="5">
        <f t="shared" si="2"/>
        <v>9745094.898000393</v>
      </c>
      <c r="H4" s="8">
        <f>H11/B9*B4</f>
        <v>3040630.5044510383</v>
      </c>
      <c r="I4" s="8">
        <f>I11/B9*B4</f>
        <v>24079.355659177618</v>
      </c>
      <c r="J4" s="8">
        <f t="shared" si="0"/>
        <v>-6680385.037890177</v>
      </c>
      <c r="K4" s="9">
        <f t="shared" si="1"/>
        <v>-6680385.037890177</v>
      </c>
    </row>
    <row r="5" spans="1:11" s="3" customFormat="1" ht="30" customHeight="1">
      <c r="A5" s="4" t="s">
        <v>6</v>
      </c>
      <c r="B5" s="8">
        <v>6331</v>
      </c>
      <c r="C5" s="5">
        <v>1640</v>
      </c>
      <c r="D5" s="13">
        <f>C5/C9*100</f>
        <v>42.94317884262896</v>
      </c>
      <c r="E5" s="5">
        <f>E11*D5/100</f>
        <v>429431.7884262896</v>
      </c>
      <c r="F5" s="5">
        <f>B5/B9*F11</f>
        <v>38991114.82017804</v>
      </c>
      <c r="G5" s="5">
        <f t="shared" si="2"/>
        <v>39420546.60860433</v>
      </c>
      <c r="H5" s="8">
        <f>H11/B9*B5</f>
        <v>12403499.821958456</v>
      </c>
      <c r="I5" s="8">
        <f>I11/B9*B5</f>
        <v>98225.77363289529</v>
      </c>
      <c r="J5" s="8">
        <f t="shared" si="0"/>
        <v>-26918821.013012975</v>
      </c>
      <c r="K5" s="9">
        <f t="shared" si="1"/>
        <v>-26918821.013012975</v>
      </c>
    </row>
    <row r="6" spans="1:11" s="3" customFormat="1" ht="30" customHeight="1">
      <c r="A6" s="4" t="s">
        <v>7</v>
      </c>
      <c r="B6" s="8">
        <v>734</v>
      </c>
      <c r="C6" s="5">
        <v>456</v>
      </c>
      <c r="D6" s="13">
        <f>C6/C9*100</f>
        <v>11.940298507462686</v>
      </c>
      <c r="E6" s="5">
        <f>E11*D6/100</f>
        <v>119402.98507462686</v>
      </c>
      <c r="F6" s="5">
        <f>B6/B9*F11</f>
        <v>4520530.449851632</v>
      </c>
      <c r="G6" s="5">
        <f t="shared" si="2"/>
        <v>4639933.434926259</v>
      </c>
      <c r="H6" s="8">
        <f>H11/B9*B6</f>
        <v>1438030.1483679526</v>
      </c>
      <c r="I6" s="8">
        <f>I11/B9*B6</f>
        <v>11388.045782111065</v>
      </c>
      <c r="J6" s="8">
        <f t="shared" si="0"/>
        <v>-3190515.2407761957</v>
      </c>
      <c r="K6" s="9">
        <f t="shared" si="1"/>
        <v>-3190515.2407761957</v>
      </c>
    </row>
    <row r="7" spans="1:11" s="3" customFormat="1" ht="30" customHeight="1">
      <c r="A7" s="4" t="s">
        <v>8</v>
      </c>
      <c r="B7" s="8">
        <v>556</v>
      </c>
      <c r="C7" s="5">
        <v>286</v>
      </c>
      <c r="D7" s="13">
        <f>C7/C9*100</f>
        <v>7.4888714323121235</v>
      </c>
      <c r="E7" s="5">
        <f>E11*D7/100</f>
        <v>74888.71432312124</v>
      </c>
      <c r="F7" s="5">
        <f>B7/B9*F11</f>
        <v>3424271.021958457</v>
      </c>
      <c r="G7" s="5">
        <f t="shared" si="2"/>
        <v>3499159.736281578</v>
      </c>
      <c r="H7" s="8">
        <f>H11/B9*B7</f>
        <v>1089298.0415430267</v>
      </c>
      <c r="I7" s="8">
        <f>I11/B9*B7</f>
        <v>8626.367104705383</v>
      </c>
      <c r="J7" s="8">
        <f t="shared" si="0"/>
        <v>-2401235.3276338456</v>
      </c>
      <c r="K7" s="9">
        <f t="shared" si="1"/>
        <v>-2401235.3276338456</v>
      </c>
    </row>
    <row r="8" spans="1:11" s="3" customFormat="1" ht="30" customHeight="1">
      <c r="A8" s="4" t="s">
        <v>9</v>
      </c>
      <c r="B8" s="8">
        <v>1188</v>
      </c>
      <c r="C8" s="5">
        <v>260</v>
      </c>
      <c r="D8" s="13">
        <f>C8/C9*100</f>
        <v>6.808064938465567</v>
      </c>
      <c r="E8" s="5">
        <f>E11*D8/100</f>
        <v>68080.64938465567</v>
      </c>
      <c r="F8" s="5">
        <f>B8/B9*F11</f>
        <v>7316607.867062314</v>
      </c>
      <c r="G8" s="5">
        <f t="shared" si="2"/>
        <v>7384688.51644697</v>
      </c>
      <c r="H8" s="8">
        <f>H11/B9*B8</f>
        <v>2327492.93768546</v>
      </c>
      <c r="I8" s="8">
        <f>I11/B9*B8</f>
        <v>18431.877914370496</v>
      </c>
      <c r="J8" s="8">
        <f t="shared" si="0"/>
        <v>-5038763.70084714</v>
      </c>
      <c r="K8" s="9">
        <f t="shared" si="1"/>
        <v>-5038763.70084714</v>
      </c>
    </row>
    <row r="9" spans="1:11" s="3" customFormat="1" ht="30" customHeight="1">
      <c r="A9" s="1" t="s">
        <v>10</v>
      </c>
      <c r="B9" s="6">
        <f aca="true" t="shared" si="3" ref="B9:H9">SUM(B2:B8)</f>
        <v>11795</v>
      </c>
      <c r="C9" s="6">
        <f t="shared" si="3"/>
        <v>3819</v>
      </c>
      <c r="D9" s="1">
        <f t="shared" si="3"/>
        <v>100</v>
      </c>
      <c r="E9" s="6">
        <f t="shared" si="3"/>
        <v>1000000.0000000001</v>
      </c>
      <c r="F9" s="6">
        <f>SUM(F2:F8)</f>
        <v>72642584</v>
      </c>
      <c r="G9" s="6">
        <f t="shared" si="3"/>
        <v>73642584</v>
      </c>
      <c r="H9" s="6">
        <f t="shared" si="3"/>
        <v>23108400</v>
      </c>
      <c r="I9" s="6">
        <f>SUM(I2:I8)</f>
        <v>183000.00000000003</v>
      </c>
      <c r="J9" s="6">
        <f>SUM(J2:J8)</f>
        <v>-50351183.99999999</v>
      </c>
      <c r="K9" s="6">
        <f>SUM(K2:K8)</f>
        <v>-50351183.99999999</v>
      </c>
    </row>
    <row r="11" spans="5:9" ht="15">
      <c r="E11" s="10">
        <v>1000000</v>
      </c>
      <c r="F11" s="10">
        <v>72642584</v>
      </c>
      <c r="G11" s="11"/>
      <c r="H11" s="12">
        <v>23108400</v>
      </c>
      <c r="I11" s="12">
        <v>183000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94" r:id="rId1"/>
  <headerFooter alignWithMargins="0">
    <oddHeader>&amp;COrvosi ügyeleti  2023.évi előleg&amp;R5. 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Pénzügy_OTP</dc:creator>
  <cp:keywords/>
  <dc:description/>
  <cp:lastModifiedBy>Pénzügy8</cp:lastModifiedBy>
  <cp:lastPrinted>2023-01-19T12:30:50Z</cp:lastPrinted>
  <dcterms:created xsi:type="dcterms:W3CDTF">2009-02-17T08:47:52Z</dcterms:created>
  <dcterms:modified xsi:type="dcterms:W3CDTF">2023-01-31T09:41:35Z</dcterms:modified>
  <cp:category/>
  <cp:version/>
  <cp:contentType/>
  <cp:contentStatus/>
</cp:coreProperties>
</file>