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énzügy\Költségvetés\ktgv_2026\MOB\"/>
    </mc:Choice>
  </mc:AlternateContent>
  <bookViews>
    <workbookView xWindow="0" yWindow="0" windowWidth="23040" windowHeight="9072"/>
  </bookViews>
  <sheets>
    <sheet name="2026" sheetId="1" r:id="rId1"/>
  </sheets>
  <definedNames>
    <definedName name="_xlnm.Print_Area" localSheetId="0">'2026'!$A$1:$K$54</definedName>
  </definedNames>
  <calcPr calcId="162913"/>
</workbook>
</file>

<file path=xl/calcChain.xml><?xml version="1.0" encoding="utf-8"?>
<calcChain xmlns="http://schemas.openxmlformats.org/spreadsheetml/2006/main">
  <c r="I51" i="1" l="1"/>
  <c r="E51" i="1"/>
  <c r="K51" i="1" s="1"/>
  <c r="I9" i="1" l="1"/>
  <c r="E9" i="1"/>
  <c r="I22" i="1"/>
  <c r="E22" i="1"/>
  <c r="K22" i="1" s="1"/>
  <c r="I52" i="1"/>
  <c r="E52" i="1"/>
  <c r="K9" i="1" l="1"/>
  <c r="I21" i="1"/>
  <c r="E21" i="1"/>
  <c r="K21" i="1" l="1"/>
  <c r="K42" i="1"/>
  <c r="J41" i="1"/>
  <c r="J43" i="1" s="1"/>
  <c r="F41" i="1"/>
  <c r="F43" i="1" s="1"/>
  <c r="K52" i="1" l="1"/>
  <c r="I28" i="1"/>
  <c r="C25" i="1"/>
  <c r="K40" i="1"/>
  <c r="K39" i="1"/>
  <c r="K38" i="1"/>
  <c r="I37" i="1"/>
  <c r="I41" i="1" s="1"/>
  <c r="I43" i="1" s="1"/>
  <c r="E37" i="1"/>
  <c r="E41" i="1" s="1"/>
  <c r="E43" i="1" s="1"/>
  <c r="K43" i="1" l="1"/>
  <c r="K41" i="1"/>
  <c r="K37" i="1"/>
  <c r="E28" i="1"/>
  <c r="K28" i="1" l="1"/>
  <c r="J53" i="1"/>
  <c r="H53" i="1"/>
  <c r="G53" i="1"/>
  <c r="F53" i="1"/>
  <c r="D53" i="1"/>
  <c r="C53" i="1"/>
  <c r="B53" i="1"/>
  <c r="E53" i="1"/>
  <c r="H48" i="1"/>
  <c r="G48" i="1"/>
  <c r="E47" i="1"/>
  <c r="K47" i="1" s="1"/>
  <c r="K33" i="1"/>
  <c r="J32" i="1"/>
  <c r="J46" i="1" s="1"/>
  <c r="J48" i="1" s="1"/>
  <c r="F32" i="1"/>
  <c r="F46" i="1" s="1"/>
  <c r="F48" i="1" s="1"/>
  <c r="K31" i="1"/>
  <c r="K30" i="1"/>
  <c r="K29" i="1"/>
  <c r="J24" i="1"/>
  <c r="H24" i="1"/>
  <c r="G24" i="1"/>
  <c r="F24" i="1"/>
  <c r="D24" i="1"/>
  <c r="C24" i="1"/>
  <c r="B24" i="1"/>
  <c r="I23" i="1"/>
  <c r="I32" i="1" s="1"/>
  <c r="E23" i="1"/>
  <c r="E32" i="1" s="1"/>
  <c r="J20" i="1"/>
  <c r="J25" i="1" s="1"/>
  <c r="H20" i="1"/>
  <c r="H25" i="1" s="1"/>
  <c r="G20" i="1"/>
  <c r="G25" i="1" s="1"/>
  <c r="F20" i="1"/>
  <c r="F25" i="1" s="1"/>
  <c r="D20" i="1"/>
  <c r="D25" i="1" s="1"/>
  <c r="C20" i="1"/>
  <c r="B20" i="1"/>
  <c r="B25" i="1" s="1"/>
  <c r="I19" i="1"/>
  <c r="E19" i="1"/>
  <c r="K19" i="1" s="1"/>
  <c r="I18" i="1"/>
  <c r="E18" i="1"/>
  <c r="I17" i="1"/>
  <c r="E17" i="1"/>
  <c r="I16" i="1"/>
  <c r="E16" i="1"/>
  <c r="I15" i="1"/>
  <c r="E15" i="1"/>
  <c r="K15" i="1" s="1"/>
  <c r="I14" i="1"/>
  <c r="E14" i="1"/>
  <c r="I13" i="1"/>
  <c r="E13" i="1"/>
  <c r="J10" i="1"/>
  <c r="H10" i="1"/>
  <c r="G10" i="1"/>
  <c r="F10" i="1"/>
  <c r="D10" i="1"/>
  <c r="C10" i="1"/>
  <c r="B10" i="1"/>
  <c r="I8" i="1"/>
  <c r="E8" i="1"/>
  <c r="I7" i="1"/>
  <c r="E7" i="1"/>
  <c r="I6" i="1"/>
  <c r="E6" i="1"/>
  <c r="I5" i="1"/>
  <c r="E5" i="1"/>
  <c r="K17" i="1" l="1"/>
  <c r="E25" i="1"/>
  <c r="I20" i="1"/>
  <c r="I25" i="1" s="1"/>
  <c r="K14" i="1"/>
  <c r="K16" i="1"/>
  <c r="K18" i="1"/>
  <c r="E10" i="1"/>
  <c r="K7" i="1"/>
  <c r="I53" i="1"/>
  <c r="I10" i="1"/>
  <c r="E20" i="1"/>
  <c r="K6" i="1"/>
  <c r="K8" i="1"/>
  <c r="E24" i="1"/>
  <c r="I24" i="1"/>
  <c r="I34" i="1"/>
  <c r="I46" i="1"/>
  <c r="I48" i="1" s="1"/>
  <c r="E34" i="1"/>
  <c r="K32" i="1"/>
  <c r="E46" i="1"/>
  <c r="K5" i="1"/>
  <c r="K13" i="1"/>
  <c r="F34" i="1"/>
  <c r="J34" i="1"/>
  <c r="K23" i="1"/>
  <c r="K20" i="1" l="1"/>
  <c r="K25" i="1" s="1"/>
  <c r="K24" i="1"/>
  <c r="K53" i="1"/>
  <c r="K10" i="1"/>
  <c r="E48" i="1"/>
  <c r="K46" i="1"/>
  <c r="K48" i="1" s="1"/>
  <c r="K34" i="1"/>
</calcChain>
</file>

<file path=xl/sharedStrings.xml><?xml version="1.0" encoding="utf-8"?>
<sst xmlns="http://schemas.openxmlformats.org/spreadsheetml/2006/main" count="78" uniqueCount="52">
  <si>
    <t>Személyi juttatások</t>
  </si>
  <si>
    <t>Járulékok</t>
  </si>
  <si>
    <t>Dologi kiadások</t>
  </si>
  <si>
    <t>Beruházás</t>
  </si>
  <si>
    <t>Bszék ovi</t>
  </si>
  <si>
    <t>Bszék konyha</t>
  </si>
  <si>
    <t>Mindössz</t>
  </si>
  <si>
    <t>ALSÓNYÉK</t>
  </si>
  <si>
    <t>PÖRBÖLY</t>
  </si>
  <si>
    <t>Készletértékesítés</t>
  </si>
  <si>
    <t>Szolgáltatások ellenértéke</t>
  </si>
  <si>
    <t>Közvetített szolg.értéke</t>
  </si>
  <si>
    <t>Tulajdonosi bevételek</t>
  </si>
  <si>
    <t>Ellátási díjak</t>
  </si>
  <si>
    <t>Kiszámlázott áfa</t>
  </si>
  <si>
    <t>Áfa visszatérülés</t>
  </si>
  <si>
    <t>Ktgv-i maradvány</t>
  </si>
  <si>
    <t>Működési bevételek össz.</t>
  </si>
  <si>
    <t>BÁTASZÉK</t>
  </si>
  <si>
    <t>Bölcsőde</t>
  </si>
  <si>
    <t>Műk.c.peszk.átadás Áhba</t>
  </si>
  <si>
    <t>Pörböly ovi</t>
  </si>
  <si>
    <t>Pörböly konyha</t>
  </si>
  <si>
    <t xml:space="preserve">ALSÓNÁNA </t>
  </si>
  <si>
    <t>KÖH hozzájárulás</t>
  </si>
  <si>
    <t xml:space="preserve">Étkeztetési hj. </t>
  </si>
  <si>
    <t>Társulás dologi hj.</t>
  </si>
  <si>
    <t>Állami támogatás össz.</t>
  </si>
  <si>
    <t>Önkorm.önerő</t>
  </si>
  <si>
    <t>Összes hozzájárulás</t>
  </si>
  <si>
    <t>Ft-ban</t>
  </si>
  <si>
    <t>Különbözet előző évhez</t>
  </si>
  <si>
    <t xml:space="preserve"> </t>
  </si>
  <si>
    <t>Óvodaműk. Konyha műk.hj</t>
  </si>
  <si>
    <t>Mindösszesen</t>
  </si>
  <si>
    <t xml:space="preserve">Állami támogatás </t>
  </si>
  <si>
    <t>Összes hozzájárulás 2025</t>
  </si>
  <si>
    <t>Állami hozzájárulás2025</t>
  </si>
  <si>
    <t>Állami hozzájárulás2026</t>
  </si>
  <si>
    <t>2026-2025</t>
  </si>
  <si>
    <t>Önkormányzati hozzájárulás 2026.</t>
  </si>
  <si>
    <t>2026.Önk-i hj.MOB műk.</t>
  </si>
  <si>
    <t>Önkorm.önerő 2026</t>
  </si>
  <si>
    <t>Összes hozzájárulás 2026</t>
  </si>
  <si>
    <t>2026.Bevételek összesen:</t>
  </si>
  <si>
    <t>2026.FINANSZÍROZÁS</t>
  </si>
  <si>
    <t>2026.Állami hozzájárulás</t>
  </si>
  <si>
    <t xml:space="preserve">2026.MOB KÖLTSÉGVETÉSE </t>
  </si>
  <si>
    <t>2026.Kiadások összesen</t>
  </si>
  <si>
    <t>Önkorm.önerő2025</t>
  </si>
  <si>
    <t>költségvetéshez átlag10% emeléssel, 2024es mtatói emelés nem ped.+konyhai dolg.  Minbér és gar.emeléssel, Bölcsi kieg pótlékkal együtt</t>
  </si>
  <si>
    <t>Önkormányzati hozzájárulás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</si>
</sst>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3" fontId="0" fillId="0" borderId="1" xfId="0" applyNumberFormat="1" applyBorder="1"/>
    <xf numFmtId="3" fontId="1" fillId="0" borderId="1" xfId="0" applyNumberFormat="1" applyFont="1" applyBorder="1"/>
    <xf numFmtId="3" fontId="0" fillId="0" borderId="0" xfId="0" applyNumberFormat="1"/>
    <xf numFmtId="3" fontId="0" fillId="0" borderId="1" xfId="0" applyNumberFormat="1" applyFill="1" applyBorder="1"/>
    <xf numFmtId="3" fontId="1" fillId="3" borderId="1" xfId="0" applyNumberFormat="1" applyFont="1" applyFill="1" applyBorder="1"/>
    <xf numFmtId="3" fontId="0" fillId="3" borderId="1" xfId="0" applyNumberFormat="1" applyFill="1" applyBorder="1"/>
    <xf numFmtId="3" fontId="1" fillId="3" borderId="2" xfId="0" applyNumberFormat="1" applyFont="1" applyFill="1" applyBorder="1"/>
    <xf numFmtId="0" fontId="1" fillId="2" borderId="1" xfId="0" applyFont="1" applyFill="1" applyBorder="1"/>
    <xf numFmtId="3" fontId="0" fillId="2" borderId="1" xfId="0" applyNumberFormat="1" applyFill="1" applyBorder="1"/>
    <xf numFmtId="3" fontId="0" fillId="2" borderId="0" xfId="0" applyNumberFormat="1" applyFill="1"/>
    <xf numFmtId="0" fontId="1" fillId="4" borderId="1" xfId="0" applyFont="1" applyFill="1" applyBorder="1"/>
    <xf numFmtId="3" fontId="0" fillId="4" borderId="1" xfId="0" applyNumberFormat="1" applyFill="1" applyBorder="1"/>
    <xf numFmtId="3" fontId="1" fillId="4" borderId="1" xfId="0" applyNumberFormat="1" applyFont="1" applyFill="1" applyBorder="1"/>
    <xf numFmtId="0" fontId="1" fillId="5" borderId="1" xfId="0" applyFont="1" applyFill="1" applyBorder="1"/>
    <xf numFmtId="3" fontId="0" fillId="5" borderId="1" xfId="0" applyNumberFormat="1" applyFill="1" applyBorder="1"/>
    <xf numFmtId="3" fontId="1" fillId="5" borderId="1" xfId="0" applyNumberFormat="1" applyFont="1" applyFill="1" applyBorder="1"/>
    <xf numFmtId="0" fontId="2" fillId="0" borderId="0" xfId="0" applyFont="1"/>
    <xf numFmtId="0" fontId="2" fillId="6" borderId="1" xfId="0" applyFont="1" applyFill="1" applyBorder="1"/>
    <xf numFmtId="3" fontId="2" fillId="6" borderId="1" xfId="0" applyNumberFormat="1" applyFont="1" applyFill="1" applyBorder="1"/>
    <xf numFmtId="3" fontId="3" fillId="0" borderId="1" xfId="0" applyNumberFormat="1" applyFont="1" applyBorder="1"/>
    <xf numFmtId="0" fontId="4" fillId="0" borderId="1" xfId="0" applyFont="1" applyBorder="1" applyAlignment="1">
      <alignment wrapText="1"/>
    </xf>
    <xf numFmtId="14" fontId="4" fillId="0" borderId="1" xfId="0" applyNumberFormat="1" applyFont="1" applyBorder="1"/>
    <xf numFmtId="0" fontId="4" fillId="0" borderId="1" xfId="0" applyFont="1" applyBorder="1"/>
    <xf numFmtId="3" fontId="2" fillId="7" borderId="1" xfId="0" applyNumberFormat="1" applyFont="1" applyFill="1" applyBorder="1"/>
    <xf numFmtId="3" fontId="2" fillId="0" borderId="1" xfId="0" applyNumberFormat="1" applyFont="1" applyFill="1" applyBorder="1"/>
    <xf numFmtId="3" fontId="1" fillId="0" borderId="1" xfId="0" applyNumberFormat="1" applyFont="1" applyFill="1" applyBorder="1"/>
    <xf numFmtId="3" fontId="1" fillId="0" borderId="2" xfId="0" applyNumberFormat="1" applyFont="1" applyFill="1" applyBorder="1"/>
    <xf numFmtId="0" fontId="2" fillId="7" borderId="1" xfId="0" applyFont="1" applyFill="1" applyBorder="1"/>
    <xf numFmtId="0" fontId="2" fillId="0" borderId="0" xfId="0" applyFont="1" applyFill="1"/>
    <xf numFmtId="3" fontId="0" fillId="7" borderId="1" xfId="0" applyNumberFormat="1" applyFill="1" applyBorder="1"/>
    <xf numFmtId="0" fontId="0" fillId="7" borderId="0" xfId="0" applyFill="1"/>
    <xf numFmtId="0" fontId="1" fillId="0" borderId="1" xfId="0" applyFont="1" applyFill="1" applyBorder="1"/>
    <xf numFmtId="0" fontId="2" fillId="0" borderId="1" xfId="0" applyFont="1" applyFill="1" applyBorder="1"/>
    <xf numFmtId="0" fontId="2" fillId="7" borderId="0" xfId="0" applyFont="1" applyFill="1"/>
    <xf numFmtId="3" fontId="0" fillId="0" borderId="2" xfId="0" applyNumberFormat="1" applyFill="1" applyBorder="1"/>
    <xf numFmtId="0" fontId="5" fillId="0" borderId="1" xfId="0" applyFont="1" applyBorder="1"/>
    <xf numFmtId="0" fontId="5" fillId="0" borderId="1" xfId="0" applyFont="1" applyFill="1" applyBorder="1"/>
    <xf numFmtId="3" fontId="5" fillId="0" borderId="1" xfId="0" applyNumberFormat="1" applyFont="1" applyFill="1" applyBorder="1"/>
    <xf numFmtId="3" fontId="0" fillId="0" borderId="1" xfId="0" applyNumberFormat="1" applyFont="1" applyFill="1" applyBorder="1"/>
    <xf numFmtId="0" fontId="5" fillId="0" borderId="0" xfId="0" applyFont="1" applyFill="1"/>
    <xf numFmtId="0" fontId="1" fillId="8" borderId="2" xfId="0" applyFont="1" applyFill="1" applyBorder="1"/>
    <xf numFmtId="3" fontId="0" fillId="8" borderId="2" xfId="0" applyNumberFormat="1" applyFill="1" applyBorder="1"/>
    <xf numFmtId="3" fontId="1" fillId="8" borderId="2" xfId="0" applyNumberFormat="1" applyFont="1" applyFill="1" applyBorder="1"/>
    <xf numFmtId="0" fontId="0" fillId="0" borderId="0" xfId="0" applyFill="1"/>
    <xf numFmtId="0" fontId="1" fillId="9" borderId="1" xfId="0" applyFont="1" applyFill="1" applyBorder="1"/>
    <xf numFmtId="3" fontId="0" fillId="9" borderId="1" xfId="0" applyNumberFormat="1" applyFill="1" applyBorder="1"/>
    <xf numFmtId="3" fontId="0" fillId="9" borderId="2" xfId="0" applyNumberFormat="1" applyFill="1" applyBorder="1"/>
    <xf numFmtId="3" fontId="1" fillId="9" borderId="1" xfId="0" applyNumberFormat="1" applyFont="1" applyFill="1" applyBorder="1"/>
    <xf numFmtId="14" fontId="4" fillId="0" borderId="1" xfId="0" applyNumberFormat="1" applyFont="1" applyFill="1" applyBorder="1"/>
    <xf numFmtId="0" fontId="0" fillId="0" borderId="1" xfId="0" applyFill="1" applyBorder="1"/>
    <xf numFmtId="0" fontId="2" fillId="10" borderId="1" xfId="0" applyFont="1" applyFill="1" applyBorder="1"/>
    <xf numFmtId="3" fontId="2" fillId="10" borderId="1" xfId="0" applyNumberFormat="1" applyFont="1" applyFill="1" applyBorder="1"/>
    <xf numFmtId="3" fontId="3" fillId="0" borderId="1" xfId="0" applyNumberFormat="1" applyFont="1" applyBorder="1" applyAlignment="1">
      <alignment wrapText="1"/>
    </xf>
    <xf numFmtId="0" fontId="1" fillId="10" borderId="1" xfId="0" applyFont="1" applyFill="1" applyBorder="1" applyAlignment="1">
      <alignment wrapText="1"/>
    </xf>
    <xf numFmtId="0" fontId="1" fillId="8" borderId="1" xfId="0" applyFont="1" applyFill="1" applyBorder="1"/>
    <xf numFmtId="3" fontId="1" fillId="8" borderId="1" xfId="0" applyNumberFormat="1" applyFont="1" applyFill="1" applyBorder="1"/>
    <xf numFmtId="164" fontId="1" fillId="8" borderId="1" xfId="0" applyNumberFormat="1" applyFont="1" applyFill="1" applyBorder="1"/>
    <xf numFmtId="3" fontId="2" fillId="9" borderId="1" xfId="0" applyNumberFormat="1" applyFont="1" applyFill="1" applyBorder="1"/>
    <xf numFmtId="0" fontId="6" fillId="0" borderId="1" xfId="0" applyFont="1" applyBorder="1"/>
    <xf numFmtId="3" fontId="1" fillId="6" borderId="1" xfId="0" applyNumberFormat="1" applyFont="1" applyFill="1" applyBorder="1"/>
    <xf numFmtId="0" fontId="1" fillId="7" borderId="1" xfId="0" applyFont="1" applyFill="1" applyBorder="1" applyAlignment="1">
      <alignment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zoomScaleNormal="100" workbookViewId="0">
      <selection activeCell="B37" sqref="B37:B38"/>
    </sheetView>
  </sheetViews>
  <sheetFormatPr defaultRowHeight="14.4" x14ac:dyDescent="0.3"/>
  <cols>
    <col min="1" max="1" width="23" customWidth="1"/>
    <col min="2" max="2" width="14.109375" customWidth="1"/>
    <col min="3" max="3" width="12.109375" customWidth="1"/>
    <col min="4" max="4" width="13.5546875" customWidth="1"/>
    <col min="5" max="5" width="13.6640625" customWidth="1"/>
    <col min="6" max="6" width="12.33203125" customWidth="1"/>
    <col min="7" max="7" width="11.6640625" customWidth="1"/>
    <col min="8" max="8" width="14.88671875" customWidth="1"/>
    <col min="9" max="10" width="12.33203125" customWidth="1"/>
    <col min="11" max="11" width="14.88671875" customWidth="1"/>
    <col min="12" max="12" width="11.88671875" customWidth="1"/>
  </cols>
  <sheetData>
    <row r="1" spans="1:11" x14ac:dyDescent="0.3">
      <c r="A1" s="20"/>
      <c r="B1" s="47"/>
      <c r="C1" s="47"/>
      <c r="D1" s="47"/>
      <c r="E1" s="47"/>
      <c r="F1" s="47"/>
    </row>
    <row r="2" spans="1:11" x14ac:dyDescent="0.3">
      <c r="A2" s="20"/>
      <c r="B2" s="47" t="s">
        <v>50</v>
      </c>
      <c r="C2" s="47"/>
      <c r="D2" s="47"/>
      <c r="E2" s="47"/>
      <c r="F2" s="47"/>
    </row>
    <row r="3" spans="1:11" x14ac:dyDescent="0.3">
      <c r="A3" s="1" t="s">
        <v>47</v>
      </c>
      <c r="K3" t="s">
        <v>30</v>
      </c>
    </row>
    <row r="4" spans="1:11" x14ac:dyDescent="0.3">
      <c r="A4" s="2"/>
      <c r="B4" s="3" t="s">
        <v>4</v>
      </c>
      <c r="C4" s="3" t="s">
        <v>19</v>
      </c>
      <c r="D4" s="3" t="s">
        <v>5</v>
      </c>
      <c r="E4" s="14" t="s">
        <v>18</v>
      </c>
      <c r="F4" s="17" t="s">
        <v>7</v>
      </c>
      <c r="G4" s="3" t="s">
        <v>21</v>
      </c>
      <c r="H4" s="3" t="s">
        <v>22</v>
      </c>
      <c r="I4" s="44" t="s">
        <v>8</v>
      </c>
      <c r="J4" s="11" t="s">
        <v>23</v>
      </c>
      <c r="K4" s="3" t="s">
        <v>6</v>
      </c>
    </row>
    <row r="5" spans="1:11" x14ac:dyDescent="0.3">
      <c r="A5" s="40" t="s">
        <v>0</v>
      </c>
      <c r="B5" s="4">
        <v>287133800</v>
      </c>
      <c r="C5" s="4">
        <v>35182000</v>
      </c>
      <c r="D5" s="4">
        <v>72946000</v>
      </c>
      <c r="E5" s="15">
        <f>B5+D5+C5</f>
        <v>395261800</v>
      </c>
      <c r="F5" s="18">
        <v>26049000</v>
      </c>
      <c r="G5" s="4">
        <v>25740000</v>
      </c>
      <c r="H5" s="4">
        <v>9477000</v>
      </c>
      <c r="I5" s="45">
        <f>G5+H5</f>
        <v>35217000</v>
      </c>
      <c r="J5" s="12">
        <v>25970000</v>
      </c>
      <c r="K5" s="5">
        <f>E5+F5+I5+J5</f>
        <v>482497800</v>
      </c>
    </row>
    <row r="6" spans="1:11" x14ac:dyDescent="0.3">
      <c r="A6" s="40" t="s">
        <v>1</v>
      </c>
      <c r="B6" s="4">
        <v>36568000</v>
      </c>
      <c r="C6" s="4">
        <v>4573000</v>
      </c>
      <c r="D6" s="4">
        <v>9450000</v>
      </c>
      <c r="E6" s="15">
        <f>B6+D6+C6</f>
        <v>50591000</v>
      </c>
      <c r="F6" s="18">
        <v>3381000</v>
      </c>
      <c r="G6" s="4">
        <v>3319000</v>
      </c>
      <c r="H6" s="4">
        <v>904000</v>
      </c>
      <c r="I6" s="45">
        <f>G6+H6</f>
        <v>4223000</v>
      </c>
      <c r="J6" s="12">
        <v>2268000</v>
      </c>
      <c r="K6" s="5">
        <f>E6+F6+I6+J6</f>
        <v>60463000</v>
      </c>
    </row>
    <row r="7" spans="1:11" x14ac:dyDescent="0.3">
      <c r="A7" s="40" t="s">
        <v>2</v>
      </c>
      <c r="B7" s="4">
        <v>31678000</v>
      </c>
      <c r="C7" s="4">
        <v>4163000</v>
      </c>
      <c r="D7" s="4">
        <v>172910000</v>
      </c>
      <c r="E7" s="15">
        <f>B7+D7+C7</f>
        <v>208751000</v>
      </c>
      <c r="F7" s="18">
        <v>7011920</v>
      </c>
      <c r="G7" s="4">
        <v>3752510</v>
      </c>
      <c r="H7" s="4">
        <v>11607000</v>
      </c>
      <c r="I7" s="45">
        <f>G7+H7</f>
        <v>15359510</v>
      </c>
      <c r="J7" s="12">
        <v>5357070</v>
      </c>
      <c r="K7" s="5">
        <f>E7+F7+I7+J7</f>
        <v>236479500</v>
      </c>
    </row>
    <row r="8" spans="1:11" x14ac:dyDescent="0.3">
      <c r="A8" s="40" t="s">
        <v>3</v>
      </c>
      <c r="B8" s="7">
        <v>406000</v>
      </c>
      <c r="C8" s="7">
        <v>825000</v>
      </c>
      <c r="D8" s="4">
        <v>805000</v>
      </c>
      <c r="E8" s="15">
        <f>B8+D8+C8</f>
        <v>2036000</v>
      </c>
      <c r="F8" s="18">
        <v>0</v>
      </c>
      <c r="G8" s="4"/>
      <c r="H8" s="4"/>
      <c r="I8" s="45">
        <f>G8+H8</f>
        <v>0</v>
      </c>
      <c r="J8" s="12">
        <v>0</v>
      </c>
      <c r="K8" s="5">
        <f>E8+F8+I8+J8</f>
        <v>2036000</v>
      </c>
    </row>
    <row r="9" spans="1:11" s="1" customFormat="1" x14ac:dyDescent="0.3">
      <c r="A9" s="39" t="s">
        <v>20</v>
      </c>
      <c r="B9" s="7">
        <v>1675093</v>
      </c>
      <c r="C9" s="7" t="s">
        <v>32</v>
      </c>
      <c r="D9" s="4">
        <v>1021558</v>
      </c>
      <c r="E9" s="15">
        <f>B9+D9</f>
        <v>2696651</v>
      </c>
      <c r="F9" s="18">
        <v>521679</v>
      </c>
      <c r="G9" s="4">
        <v>204351</v>
      </c>
      <c r="H9" s="4">
        <v>482349</v>
      </c>
      <c r="I9" s="45">
        <f>G9+H9</f>
        <v>686700</v>
      </c>
      <c r="J9" s="12">
        <v>702944</v>
      </c>
      <c r="K9" s="5">
        <f>E9+F9+I9+J9</f>
        <v>4607974</v>
      </c>
    </row>
    <row r="10" spans="1:11" x14ac:dyDescent="0.3">
      <c r="A10" s="58" t="s">
        <v>48</v>
      </c>
      <c r="B10" s="59">
        <f t="shared" ref="B10:K10" si="0">SUM(B5:B9)</f>
        <v>357460893</v>
      </c>
      <c r="C10" s="59">
        <f t="shared" si="0"/>
        <v>44743000</v>
      </c>
      <c r="D10" s="59">
        <f t="shared" si="0"/>
        <v>257132558</v>
      </c>
      <c r="E10" s="60">
        <f t="shared" si="0"/>
        <v>659336451</v>
      </c>
      <c r="F10" s="59">
        <f t="shared" si="0"/>
        <v>36963599</v>
      </c>
      <c r="G10" s="59">
        <f t="shared" si="0"/>
        <v>33015861</v>
      </c>
      <c r="H10" s="59">
        <f t="shared" si="0"/>
        <v>22470349</v>
      </c>
      <c r="I10" s="46">
        <f t="shared" si="0"/>
        <v>55486210</v>
      </c>
      <c r="J10" s="59">
        <f t="shared" si="0"/>
        <v>34298014</v>
      </c>
      <c r="K10" s="59">
        <f t="shared" si="0"/>
        <v>786084274</v>
      </c>
    </row>
    <row r="11" spans="1:11" x14ac:dyDescent="0.3">
      <c r="B11" s="6"/>
      <c r="C11" s="6"/>
      <c r="D11" s="6"/>
      <c r="E11" s="6"/>
      <c r="F11" s="6"/>
      <c r="G11" s="6"/>
      <c r="H11" s="6"/>
      <c r="I11" s="6"/>
      <c r="J11" s="13"/>
      <c r="K11" s="4"/>
    </row>
    <row r="12" spans="1:11" x14ac:dyDescent="0.3">
      <c r="A12" s="2"/>
      <c r="B12" s="5" t="s">
        <v>4</v>
      </c>
      <c r="C12" s="3" t="s">
        <v>19</v>
      </c>
      <c r="D12" s="5" t="s">
        <v>5</v>
      </c>
      <c r="E12" s="16" t="s">
        <v>18</v>
      </c>
      <c r="F12" s="19" t="s">
        <v>7</v>
      </c>
      <c r="G12" s="3" t="s">
        <v>21</v>
      </c>
      <c r="H12" s="3" t="s">
        <v>22</v>
      </c>
      <c r="I12" s="46" t="s">
        <v>8</v>
      </c>
      <c r="J12" s="11" t="s">
        <v>23</v>
      </c>
      <c r="K12" s="5" t="s">
        <v>6</v>
      </c>
    </row>
    <row r="13" spans="1:11" x14ac:dyDescent="0.3">
      <c r="A13" s="39" t="s">
        <v>9</v>
      </c>
      <c r="B13" s="4"/>
      <c r="C13" s="4"/>
      <c r="D13" s="4">
        <v>0</v>
      </c>
      <c r="E13" s="15">
        <f t="shared" ref="E13:E19" si="1">B13+D13+C13</f>
        <v>0</v>
      </c>
      <c r="F13" s="18"/>
      <c r="G13" s="4"/>
      <c r="H13" s="4"/>
      <c r="I13" s="45">
        <f t="shared" ref="I13:I19" si="2">G13+H13</f>
        <v>0</v>
      </c>
      <c r="J13" s="12"/>
      <c r="K13" s="5">
        <f t="shared" ref="K13:K20" si="3">E13+F13+I13+J13</f>
        <v>0</v>
      </c>
    </row>
    <row r="14" spans="1:11" x14ac:dyDescent="0.3">
      <c r="A14" s="62" t="s">
        <v>10</v>
      </c>
      <c r="B14" s="4"/>
      <c r="C14" s="4"/>
      <c r="D14" s="4">
        <v>22772000</v>
      </c>
      <c r="E14" s="15">
        <f t="shared" si="1"/>
        <v>22772000</v>
      </c>
      <c r="F14" s="18"/>
      <c r="G14" s="4"/>
      <c r="H14" s="4">
        <v>5367000</v>
      </c>
      <c r="I14" s="45">
        <f t="shared" si="2"/>
        <v>5367000</v>
      </c>
      <c r="J14" s="12"/>
      <c r="K14" s="5">
        <f t="shared" si="3"/>
        <v>28139000</v>
      </c>
    </row>
    <row r="15" spans="1:11" x14ac:dyDescent="0.3">
      <c r="A15" s="39" t="s">
        <v>11</v>
      </c>
      <c r="B15" s="4"/>
      <c r="C15" s="4"/>
      <c r="D15" s="4">
        <v>0</v>
      </c>
      <c r="E15" s="15">
        <f t="shared" si="1"/>
        <v>0</v>
      </c>
      <c r="F15" s="18"/>
      <c r="G15" s="4"/>
      <c r="H15" s="4"/>
      <c r="I15" s="45">
        <f t="shared" si="2"/>
        <v>0</v>
      </c>
      <c r="J15" s="12"/>
      <c r="K15" s="5">
        <f t="shared" si="3"/>
        <v>0</v>
      </c>
    </row>
    <row r="16" spans="1:11" x14ac:dyDescent="0.3">
      <c r="A16" s="39" t="s">
        <v>12</v>
      </c>
      <c r="B16" s="4"/>
      <c r="C16" s="4"/>
      <c r="D16" s="4">
        <v>200000</v>
      </c>
      <c r="E16" s="15">
        <f t="shared" si="1"/>
        <v>200000</v>
      </c>
      <c r="F16" s="18"/>
      <c r="G16" s="4"/>
      <c r="H16" s="4"/>
      <c r="I16" s="45">
        <f t="shared" si="2"/>
        <v>0</v>
      </c>
      <c r="J16" s="12"/>
      <c r="K16" s="5">
        <f t="shared" si="3"/>
        <v>200000</v>
      </c>
    </row>
    <row r="17" spans="1:12" x14ac:dyDescent="0.3">
      <c r="A17" s="39" t="s">
        <v>13</v>
      </c>
      <c r="B17" s="4"/>
      <c r="C17" s="4"/>
      <c r="D17" s="4">
        <v>33865000</v>
      </c>
      <c r="E17" s="15">
        <f t="shared" si="1"/>
        <v>33865000</v>
      </c>
      <c r="F17" s="18"/>
      <c r="G17" s="4"/>
      <c r="H17" s="4">
        <v>2394000</v>
      </c>
      <c r="I17" s="45">
        <f t="shared" si="2"/>
        <v>2394000</v>
      </c>
      <c r="J17" s="12"/>
      <c r="K17" s="5">
        <f t="shared" si="3"/>
        <v>36259000</v>
      </c>
    </row>
    <row r="18" spans="1:12" x14ac:dyDescent="0.3">
      <c r="A18" s="39" t="s">
        <v>14</v>
      </c>
      <c r="B18" s="4"/>
      <c r="C18" s="4"/>
      <c r="D18" s="4">
        <v>15291000</v>
      </c>
      <c r="E18" s="15">
        <f t="shared" si="1"/>
        <v>15291000</v>
      </c>
      <c r="F18" s="18"/>
      <c r="G18" s="4"/>
      <c r="H18" s="4">
        <v>2095000</v>
      </c>
      <c r="I18" s="45">
        <f t="shared" si="2"/>
        <v>2095000</v>
      </c>
      <c r="J18" s="12"/>
      <c r="K18" s="5">
        <f t="shared" si="3"/>
        <v>17386000</v>
      </c>
    </row>
    <row r="19" spans="1:12" x14ac:dyDescent="0.3">
      <c r="A19" s="39" t="s">
        <v>15</v>
      </c>
      <c r="B19" s="4"/>
      <c r="C19" s="4"/>
      <c r="D19" s="7">
        <v>15738000</v>
      </c>
      <c r="E19" s="15">
        <f t="shared" si="1"/>
        <v>15738000</v>
      </c>
      <c r="F19" s="18"/>
      <c r="G19" s="4"/>
      <c r="H19" s="4">
        <v>750236</v>
      </c>
      <c r="I19" s="45">
        <f t="shared" si="2"/>
        <v>750236</v>
      </c>
      <c r="J19" s="12"/>
      <c r="K19" s="5">
        <f t="shared" si="3"/>
        <v>16488236</v>
      </c>
    </row>
    <row r="20" spans="1:12" s="20" customFormat="1" x14ac:dyDescent="0.3">
      <c r="A20" s="3" t="s">
        <v>17</v>
      </c>
      <c r="B20" s="5">
        <f t="shared" ref="B20:J20" si="4">SUM(B13:B19)</f>
        <v>0</v>
      </c>
      <c r="C20" s="5">
        <f t="shared" si="4"/>
        <v>0</v>
      </c>
      <c r="D20" s="5">
        <f t="shared" si="4"/>
        <v>87866000</v>
      </c>
      <c r="E20" s="5">
        <f t="shared" si="4"/>
        <v>87866000</v>
      </c>
      <c r="F20" s="5">
        <f t="shared" si="4"/>
        <v>0</v>
      </c>
      <c r="G20" s="5">
        <f t="shared" si="4"/>
        <v>0</v>
      </c>
      <c r="H20" s="5">
        <f t="shared" si="4"/>
        <v>10606236</v>
      </c>
      <c r="I20" s="5">
        <f t="shared" si="4"/>
        <v>10606236</v>
      </c>
      <c r="J20" s="5">
        <f t="shared" si="4"/>
        <v>0</v>
      </c>
      <c r="K20" s="5">
        <f t="shared" si="3"/>
        <v>98472236</v>
      </c>
    </row>
    <row r="21" spans="1:12" s="47" customFormat="1" x14ac:dyDescent="0.3">
      <c r="A21" s="3" t="s">
        <v>16</v>
      </c>
      <c r="B21" s="7">
        <v>1675093</v>
      </c>
      <c r="C21" s="7" t="s">
        <v>32</v>
      </c>
      <c r="D21" s="4">
        <v>1021558</v>
      </c>
      <c r="E21" s="15">
        <f>B21+D21</f>
        <v>2696651</v>
      </c>
      <c r="F21" s="18">
        <v>521679</v>
      </c>
      <c r="G21" s="4">
        <v>204351</v>
      </c>
      <c r="H21" s="4">
        <v>482349</v>
      </c>
      <c r="I21" s="45">
        <f>G21+H21</f>
        <v>686700</v>
      </c>
      <c r="J21" s="12">
        <v>702944</v>
      </c>
      <c r="K21" s="5">
        <f>E21+F21+I21+J21</f>
        <v>4607974</v>
      </c>
    </row>
    <row r="22" spans="1:12" s="6" customFormat="1" x14ac:dyDescent="0.3">
      <c r="A22" s="48" t="s">
        <v>46</v>
      </c>
      <c r="B22" s="49">
        <v>337989170</v>
      </c>
      <c r="C22" s="49">
        <v>43663800</v>
      </c>
      <c r="D22" s="49">
        <v>141631258</v>
      </c>
      <c r="E22" s="49">
        <f>B22+D22+C22</f>
        <v>523284228</v>
      </c>
      <c r="F22" s="49">
        <v>34841020</v>
      </c>
      <c r="G22" s="49">
        <v>25312046</v>
      </c>
      <c r="H22" s="49">
        <v>11381764</v>
      </c>
      <c r="I22" s="50">
        <f>G22+H22</f>
        <v>36693810</v>
      </c>
      <c r="J22" s="49">
        <v>31108622</v>
      </c>
      <c r="K22" s="51">
        <f>E22+F22+I22+J22</f>
        <v>625927680</v>
      </c>
    </row>
    <row r="23" spans="1:12" s="6" customFormat="1" x14ac:dyDescent="0.3">
      <c r="A23" s="5" t="s">
        <v>41</v>
      </c>
      <c r="B23" s="4">
        <v>17796630</v>
      </c>
      <c r="C23" s="4">
        <v>1079200</v>
      </c>
      <c r="D23" s="4">
        <v>26613742</v>
      </c>
      <c r="E23" s="15">
        <f>B23+D23+C23</f>
        <v>45489572</v>
      </c>
      <c r="F23" s="18">
        <v>1600900</v>
      </c>
      <c r="G23" s="4">
        <v>7499464</v>
      </c>
      <c r="H23" s="4">
        <v>0</v>
      </c>
      <c r="I23" s="46">
        <f>G23+H23</f>
        <v>7499464</v>
      </c>
      <c r="J23" s="12">
        <v>2486448</v>
      </c>
      <c r="K23" s="5">
        <f>E23+F23+I23+J23</f>
        <v>57076384</v>
      </c>
    </row>
    <row r="24" spans="1:12" s="1" customFormat="1" x14ac:dyDescent="0.3">
      <c r="A24" s="8" t="s">
        <v>45</v>
      </c>
      <c r="B24" s="9">
        <f>B22+B23</f>
        <v>355785800</v>
      </c>
      <c r="C24" s="9">
        <f>C22+C23</f>
        <v>44743000</v>
      </c>
      <c r="D24" s="9">
        <f>D22+D23</f>
        <v>168245000</v>
      </c>
      <c r="E24" s="8">
        <f>B24+C24+D24</f>
        <v>568773800</v>
      </c>
      <c r="F24" s="9">
        <f>F22+F23</f>
        <v>36441920</v>
      </c>
      <c r="G24" s="9">
        <f>G22+G23</f>
        <v>32811510</v>
      </c>
      <c r="H24" s="9">
        <f>H22+H23</f>
        <v>11381764</v>
      </c>
      <c r="I24" s="10">
        <f>G24+H24</f>
        <v>44193274</v>
      </c>
      <c r="J24" s="9">
        <f>J22+J23</f>
        <v>33595070</v>
      </c>
      <c r="K24" s="8">
        <f>E24+F24+I24+J24</f>
        <v>683004064</v>
      </c>
    </row>
    <row r="25" spans="1:12" s="43" customFormat="1" x14ac:dyDescent="0.3">
      <c r="A25" s="58" t="s">
        <v>44</v>
      </c>
      <c r="B25" s="59">
        <f>B21+B22+B23+B20</f>
        <v>357460893</v>
      </c>
      <c r="C25" s="59">
        <f>C22+C23</f>
        <v>44743000</v>
      </c>
      <c r="D25" s="59">
        <f>D21+D22+D23+D20</f>
        <v>257132558</v>
      </c>
      <c r="E25" s="59">
        <f>B25+C25+D25</f>
        <v>659336451</v>
      </c>
      <c r="F25" s="59">
        <f t="shared" ref="F25:K25" si="5">F21+F22+F23+F20</f>
        <v>36963599</v>
      </c>
      <c r="G25" s="59">
        <f t="shared" si="5"/>
        <v>33015861</v>
      </c>
      <c r="H25" s="59">
        <f t="shared" si="5"/>
        <v>22470349</v>
      </c>
      <c r="I25" s="59">
        <f t="shared" si="5"/>
        <v>55486210</v>
      </c>
      <c r="J25" s="59">
        <f t="shared" si="5"/>
        <v>34298014</v>
      </c>
      <c r="K25" s="59">
        <f t="shared" si="5"/>
        <v>786084274</v>
      </c>
    </row>
    <row r="26" spans="1:12" x14ac:dyDescent="0.3">
      <c r="A26" s="40"/>
      <c r="B26" s="41"/>
      <c r="C26" s="41"/>
      <c r="D26" s="41"/>
      <c r="E26" s="42"/>
      <c r="F26" s="41"/>
      <c r="G26" s="41"/>
      <c r="H26" s="41"/>
      <c r="I26" s="41"/>
      <c r="J26" s="41"/>
      <c r="K26" s="41"/>
    </row>
    <row r="27" spans="1:12" s="6" customFormat="1" ht="28.8" x14ac:dyDescent="0.3">
      <c r="A27" s="57" t="s">
        <v>40</v>
      </c>
      <c r="B27" s="3" t="s">
        <v>4</v>
      </c>
      <c r="C27" s="3" t="s">
        <v>19</v>
      </c>
      <c r="D27" s="3" t="s">
        <v>5</v>
      </c>
      <c r="E27" s="14" t="s">
        <v>18</v>
      </c>
      <c r="F27" s="17" t="s">
        <v>7</v>
      </c>
      <c r="G27" s="3" t="s">
        <v>21</v>
      </c>
      <c r="H27" s="3" t="s">
        <v>22</v>
      </c>
      <c r="I27" s="44" t="s">
        <v>8</v>
      </c>
      <c r="J27" s="11" t="s">
        <v>23</v>
      </c>
      <c r="K27" s="3" t="s">
        <v>34</v>
      </c>
    </row>
    <row r="28" spans="1:12" x14ac:dyDescent="0.3">
      <c r="A28" s="5" t="s">
        <v>41</v>
      </c>
      <c r="B28" s="4">
        <v>17796630</v>
      </c>
      <c r="C28" s="4">
        <v>1079200</v>
      </c>
      <c r="D28" s="4">
        <v>26613742</v>
      </c>
      <c r="E28" s="15">
        <f>B28+D28+C28</f>
        <v>45489572</v>
      </c>
      <c r="F28" s="18">
        <v>1600900</v>
      </c>
      <c r="G28" s="4">
        <v>7499464</v>
      </c>
      <c r="H28" s="4">
        <v>0</v>
      </c>
      <c r="I28" s="46">
        <f>G28+H28</f>
        <v>7499464</v>
      </c>
      <c r="J28" s="12">
        <v>2486448</v>
      </c>
      <c r="K28" s="5">
        <f>E28+F28+I28+J28</f>
        <v>57076384</v>
      </c>
    </row>
    <row r="29" spans="1:12" x14ac:dyDescent="0.3">
      <c r="A29" s="24" t="s">
        <v>25</v>
      </c>
      <c r="B29" s="2"/>
      <c r="C29" s="2"/>
      <c r="D29" s="2"/>
      <c r="E29" s="4">
        <v>-3200000</v>
      </c>
      <c r="F29" s="7">
        <v>2000000</v>
      </c>
      <c r="G29" s="7"/>
      <c r="H29" s="7"/>
      <c r="I29" s="7"/>
      <c r="J29" s="7">
        <v>1200000</v>
      </c>
      <c r="K29" s="29">
        <f t="shared" ref="K29:K33" si="6">E29+F29+I29+J29</f>
        <v>0</v>
      </c>
    </row>
    <row r="30" spans="1:12" x14ac:dyDescent="0.3">
      <c r="A30" s="52" t="s">
        <v>24</v>
      </c>
      <c r="B30" s="7"/>
      <c r="C30" s="7"/>
      <c r="D30" s="53"/>
      <c r="E30" s="7">
        <v>13326573</v>
      </c>
      <c r="F30" s="7">
        <v>1505345</v>
      </c>
      <c r="G30" s="7"/>
      <c r="H30" s="7"/>
      <c r="I30" s="7">
        <v>1161714</v>
      </c>
      <c r="J30" s="7">
        <v>1449527</v>
      </c>
      <c r="K30" s="29">
        <f t="shared" si="6"/>
        <v>17443159</v>
      </c>
      <c r="L30" s="6"/>
    </row>
    <row r="31" spans="1:12" s="20" customFormat="1" x14ac:dyDescent="0.3">
      <c r="A31" s="26" t="s">
        <v>26</v>
      </c>
      <c r="B31" s="2"/>
      <c r="C31" s="2"/>
      <c r="D31" s="2"/>
      <c r="E31" s="4">
        <v>300000</v>
      </c>
      <c r="F31" s="2"/>
      <c r="G31" s="2"/>
      <c r="H31" s="2"/>
      <c r="I31" s="2"/>
      <c r="J31" s="2"/>
      <c r="K31" s="5">
        <f t="shared" si="6"/>
        <v>300000</v>
      </c>
    </row>
    <row r="32" spans="1:12" s="6" customFormat="1" x14ac:dyDescent="0.3">
      <c r="A32" s="21" t="s">
        <v>42</v>
      </c>
      <c r="B32" s="21"/>
      <c r="C32" s="21"/>
      <c r="D32" s="21"/>
      <c r="E32" s="22">
        <f>E23+E29+E30+E31</f>
        <v>55916145</v>
      </c>
      <c r="F32" s="22">
        <f>F23+F29+F30</f>
        <v>5106245</v>
      </c>
      <c r="G32" s="21"/>
      <c r="H32" s="21"/>
      <c r="I32" s="22">
        <f>I23+I30</f>
        <v>8661178</v>
      </c>
      <c r="J32" s="22">
        <f>J23+J29+J30</f>
        <v>5135975</v>
      </c>
      <c r="K32" s="63">
        <f t="shared" si="6"/>
        <v>74819543</v>
      </c>
    </row>
    <row r="33" spans="1:11" s="20" customFormat="1" x14ac:dyDescent="0.3">
      <c r="A33" s="56" t="s">
        <v>35</v>
      </c>
      <c r="B33" s="4"/>
      <c r="C33" s="4"/>
      <c r="D33" s="4"/>
      <c r="E33" s="61">
        <v>625927680</v>
      </c>
      <c r="F33" s="7"/>
      <c r="G33" s="7"/>
      <c r="H33" s="7"/>
      <c r="I33" s="30"/>
      <c r="J33" s="7"/>
      <c r="K33" s="51">
        <f t="shared" si="6"/>
        <v>625927680</v>
      </c>
    </row>
    <row r="34" spans="1:11" x14ac:dyDescent="0.3">
      <c r="A34" s="54" t="s">
        <v>43</v>
      </c>
      <c r="B34" s="54"/>
      <c r="C34" s="54"/>
      <c r="D34" s="54"/>
      <c r="E34" s="55">
        <f>E32+E33</f>
        <v>681843825</v>
      </c>
      <c r="F34" s="55">
        <f>F32</f>
        <v>5106245</v>
      </c>
      <c r="G34" s="54"/>
      <c r="H34" s="54"/>
      <c r="I34" s="55">
        <f>I32</f>
        <v>8661178</v>
      </c>
      <c r="J34" s="55">
        <f>J32</f>
        <v>5135975</v>
      </c>
      <c r="K34" s="55">
        <f>SUM(E34+F34+I34+J34)</f>
        <v>700747223</v>
      </c>
    </row>
    <row r="35" spans="1:11" s="20" customFormat="1" x14ac:dyDescent="0.3">
      <c r="A35"/>
      <c r="B35"/>
      <c r="C35"/>
      <c r="D35"/>
      <c r="E35"/>
      <c r="F35"/>
      <c r="G35"/>
      <c r="H35"/>
      <c r="I35"/>
      <c r="J35"/>
      <c r="K35"/>
    </row>
    <row r="36" spans="1:11" ht="28.8" x14ac:dyDescent="0.3">
      <c r="A36" s="64" t="s">
        <v>51</v>
      </c>
      <c r="B36" s="29"/>
      <c r="C36" s="29"/>
      <c r="D36" s="5"/>
      <c r="E36" s="28"/>
      <c r="F36" s="29"/>
      <c r="G36" s="29"/>
      <c r="H36" s="29"/>
      <c r="I36" s="29"/>
      <c r="J36" s="29"/>
      <c r="K36" s="29"/>
    </row>
    <row r="37" spans="1:11" x14ac:dyDescent="0.3">
      <c r="A37" s="23" t="s">
        <v>33</v>
      </c>
      <c r="B37" s="4">
        <v>7945336</v>
      </c>
      <c r="C37" s="4">
        <v>2748930</v>
      </c>
      <c r="D37" s="4">
        <v>25319133</v>
      </c>
      <c r="E37" s="15">
        <f>B37+D37+C37</f>
        <v>36013399</v>
      </c>
      <c r="F37" s="18">
        <v>2742184</v>
      </c>
      <c r="G37" s="4">
        <v>7662408</v>
      </c>
      <c r="H37" s="4">
        <v>601511</v>
      </c>
      <c r="I37" s="46">
        <f>G37+H37</f>
        <v>8263919</v>
      </c>
      <c r="J37" s="12">
        <v>4407812</v>
      </c>
      <c r="K37" s="5">
        <f>E37+F37+I37+J37</f>
        <v>51427314</v>
      </c>
    </row>
    <row r="38" spans="1:11" x14ac:dyDescent="0.3">
      <c r="A38" s="24" t="s">
        <v>25</v>
      </c>
      <c r="B38" s="2"/>
      <c r="C38" s="2"/>
      <c r="D38" s="2"/>
      <c r="E38" s="4">
        <v>-2541000</v>
      </c>
      <c r="F38" s="7">
        <v>1560000</v>
      </c>
      <c r="G38" s="7"/>
      <c r="H38" s="7"/>
      <c r="I38" s="7"/>
      <c r="J38" s="7">
        <v>981000</v>
      </c>
      <c r="K38" s="29">
        <f t="shared" ref="K38:K40" si="7">E38+F38+I38+J38</f>
        <v>0</v>
      </c>
    </row>
    <row r="39" spans="1:11" x14ac:dyDescent="0.3">
      <c r="A39" s="25" t="s">
        <v>24</v>
      </c>
      <c r="B39" s="7"/>
      <c r="C39" s="7"/>
      <c r="D39" s="53"/>
      <c r="E39" s="7">
        <v>8588241</v>
      </c>
      <c r="F39" s="7">
        <v>955750</v>
      </c>
      <c r="G39" s="7"/>
      <c r="H39" s="7"/>
      <c r="I39" s="7">
        <v>747489</v>
      </c>
      <c r="J39" s="7">
        <v>965882</v>
      </c>
      <c r="K39" s="29">
        <f t="shared" si="7"/>
        <v>11257362</v>
      </c>
    </row>
    <row r="40" spans="1:11" s="20" customFormat="1" x14ac:dyDescent="0.3">
      <c r="A40" s="26" t="s">
        <v>26</v>
      </c>
      <c r="B40" s="2"/>
      <c r="C40" s="2"/>
      <c r="D40" s="2"/>
      <c r="E40" s="4">
        <v>300000</v>
      </c>
      <c r="F40" s="2"/>
      <c r="G40" s="2"/>
      <c r="H40" s="2"/>
      <c r="I40" s="2"/>
      <c r="J40" s="2"/>
      <c r="K40" s="5">
        <f t="shared" si="7"/>
        <v>300000</v>
      </c>
    </row>
    <row r="41" spans="1:11" x14ac:dyDescent="0.3">
      <c r="A41" s="21" t="s">
        <v>49</v>
      </c>
      <c r="B41" s="21"/>
      <c r="C41" s="21"/>
      <c r="D41" s="21"/>
      <c r="E41" s="22">
        <f>E37+E38+E39+E40</f>
        <v>42360640</v>
      </c>
      <c r="F41" s="22">
        <f>F37+F38+F39</f>
        <v>5257934</v>
      </c>
      <c r="G41" s="22"/>
      <c r="H41" s="22"/>
      <c r="I41" s="22">
        <f>I37+I39</f>
        <v>9011408</v>
      </c>
      <c r="J41" s="22">
        <f>J37+J38+J39</f>
        <v>6354694</v>
      </c>
      <c r="K41" s="63">
        <f>E41+F41+J41+I41</f>
        <v>62984676</v>
      </c>
    </row>
    <row r="42" spans="1:11" s="32" customFormat="1" x14ac:dyDescent="0.3">
      <c r="A42" s="23" t="s">
        <v>27</v>
      </c>
      <c r="B42" s="4"/>
      <c r="C42" s="4"/>
      <c r="D42" s="4"/>
      <c r="E42" s="7">
        <v>574243246</v>
      </c>
      <c r="F42" s="7"/>
      <c r="G42" s="7"/>
      <c r="H42" s="7"/>
      <c r="I42" s="30"/>
      <c r="J42" s="7"/>
      <c r="K42" s="29">
        <f>E42</f>
        <v>574243246</v>
      </c>
    </row>
    <row r="43" spans="1:11" x14ac:dyDescent="0.3">
      <c r="A43" s="31" t="s">
        <v>36</v>
      </c>
      <c r="B43" s="31"/>
      <c r="C43" s="31"/>
      <c r="D43" s="31"/>
      <c r="E43" s="27">
        <f>E41+E42</f>
        <v>616603886</v>
      </c>
      <c r="F43" s="27">
        <f>F41</f>
        <v>5257934</v>
      </c>
      <c r="G43" s="31"/>
      <c r="H43" s="31"/>
      <c r="I43" s="27">
        <f>I41</f>
        <v>9011408</v>
      </c>
      <c r="J43" s="27">
        <f>J41</f>
        <v>6354694</v>
      </c>
      <c r="K43" s="27">
        <f>E43+F43+I43+J43</f>
        <v>637227922</v>
      </c>
    </row>
    <row r="44" spans="1:11" x14ac:dyDescent="0.3">
      <c r="K44" s="20"/>
    </row>
    <row r="45" spans="1:11" x14ac:dyDescent="0.3">
      <c r="A45" s="37" t="s">
        <v>31</v>
      </c>
      <c r="B45" s="34" t="s">
        <v>39</v>
      </c>
    </row>
    <row r="46" spans="1:11" x14ac:dyDescent="0.3">
      <c r="A46" s="21" t="s">
        <v>28</v>
      </c>
      <c r="B46" s="21"/>
      <c r="C46" s="21"/>
      <c r="D46" s="21"/>
      <c r="E46" s="22">
        <f>E32-E41</f>
        <v>13555505</v>
      </c>
      <c r="F46" s="22">
        <f>F32-F41</f>
        <v>-151689</v>
      </c>
      <c r="G46" s="21"/>
      <c r="H46" s="21"/>
      <c r="I46" s="22">
        <f>I32-I41</f>
        <v>-350230</v>
      </c>
      <c r="J46" s="22">
        <f>J32-J41</f>
        <v>-1218719</v>
      </c>
      <c r="K46" s="22">
        <f>E46+F46+I46+J46</f>
        <v>11834867</v>
      </c>
    </row>
    <row r="47" spans="1:11" x14ac:dyDescent="0.3">
      <c r="A47" s="26" t="s">
        <v>35</v>
      </c>
      <c r="B47" s="2"/>
      <c r="C47" s="2"/>
      <c r="D47" s="2"/>
      <c r="E47" s="4">
        <f>E33-E42</f>
        <v>51684434</v>
      </c>
      <c r="F47" s="2"/>
      <c r="G47" s="2"/>
      <c r="H47" s="2"/>
      <c r="I47" s="2"/>
      <c r="J47" s="2"/>
      <c r="K47" s="29">
        <f>E47+F47+I47+J47</f>
        <v>51684434</v>
      </c>
    </row>
    <row r="48" spans="1:11" x14ac:dyDescent="0.3">
      <c r="A48" s="31" t="s">
        <v>29</v>
      </c>
      <c r="B48" s="31"/>
      <c r="C48" s="31"/>
      <c r="D48" s="31"/>
      <c r="E48" s="27">
        <f t="shared" ref="E48:K48" si="8">E46+E47</f>
        <v>65239939</v>
      </c>
      <c r="F48" s="27">
        <f t="shared" si="8"/>
        <v>-151689</v>
      </c>
      <c r="G48" s="27">
        <f t="shared" si="8"/>
        <v>0</v>
      </c>
      <c r="H48" s="27">
        <f t="shared" si="8"/>
        <v>0</v>
      </c>
      <c r="I48" s="27">
        <f t="shared" si="8"/>
        <v>-350230</v>
      </c>
      <c r="J48" s="27">
        <f t="shared" si="8"/>
        <v>-1218719</v>
      </c>
      <c r="K48" s="27">
        <f t="shared" si="8"/>
        <v>63519301</v>
      </c>
    </row>
    <row r="50" spans="1:11" x14ac:dyDescent="0.3">
      <c r="B50" s="7"/>
      <c r="C50" s="7"/>
      <c r="D50" s="7"/>
      <c r="E50" s="7"/>
    </row>
    <row r="51" spans="1:11" x14ac:dyDescent="0.3">
      <c r="A51" s="35" t="s">
        <v>38</v>
      </c>
      <c r="B51" s="49">
        <v>337989170</v>
      </c>
      <c r="C51" s="49">
        <v>43663800</v>
      </c>
      <c r="D51" s="49">
        <v>141631258</v>
      </c>
      <c r="E51" s="49">
        <f>B51+D51+C51</f>
        <v>523284228</v>
      </c>
      <c r="F51" s="49">
        <v>34841020</v>
      </c>
      <c r="G51" s="49">
        <v>25312046</v>
      </c>
      <c r="H51" s="49">
        <v>11381764</v>
      </c>
      <c r="I51" s="50">
        <f>G51+H51</f>
        <v>36693810</v>
      </c>
      <c r="J51" s="49">
        <v>31108622</v>
      </c>
      <c r="K51" s="51">
        <f>E51+F51+I51+J51</f>
        <v>625927680</v>
      </c>
    </row>
    <row r="52" spans="1:11" x14ac:dyDescent="0.3">
      <c r="A52" s="36" t="s">
        <v>37</v>
      </c>
      <c r="B52" s="7">
        <v>302193664</v>
      </c>
      <c r="C52" s="7">
        <v>38099000</v>
      </c>
      <c r="D52" s="7">
        <v>132531867</v>
      </c>
      <c r="E52" s="7">
        <f>B52+D52+C52</f>
        <v>472824531</v>
      </c>
      <c r="F52" s="7">
        <v>29156816</v>
      </c>
      <c r="G52" s="7">
        <v>26732382</v>
      </c>
      <c r="H52" s="7">
        <v>10378489</v>
      </c>
      <c r="I52" s="38">
        <f>G52+H52</f>
        <v>37110871</v>
      </c>
      <c r="J52" s="7">
        <v>25844718</v>
      </c>
      <c r="K52" s="29">
        <f>E52+F52+I52+J52</f>
        <v>564936936</v>
      </c>
    </row>
    <row r="53" spans="1:11" x14ac:dyDescent="0.3">
      <c r="A53" s="31" t="s">
        <v>31</v>
      </c>
      <c r="B53" s="33">
        <f>B51-B52</f>
        <v>35795506</v>
      </c>
      <c r="C53" s="33">
        <f t="shared" ref="C53:K53" si="9">C51-C52</f>
        <v>5564800</v>
      </c>
      <c r="D53" s="33">
        <f t="shared" si="9"/>
        <v>9099391</v>
      </c>
      <c r="E53" s="27">
        <f t="shared" si="9"/>
        <v>50459697</v>
      </c>
      <c r="F53" s="27">
        <f t="shared" si="9"/>
        <v>5684204</v>
      </c>
      <c r="G53" s="33">
        <f t="shared" si="9"/>
        <v>-1420336</v>
      </c>
      <c r="H53" s="33">
        <f t="shared" si="9"/>
        <v>1003275</v>
      </c>
      <c r="I53" s="27">
        <f t="shared" si="9"/>
        <v>-417061</v>
      </c>
      <c r="J53" s="27">
        <f t="shared" si="9"/>
        <v>5263904</v>
      </c>
      <c r="K53" s="27">
        <f t="shared" si="9"/>
        <v>60990744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8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2026</vt:lpstr>
      <vt:lpstr>'2026'!Nyomtatási_terület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penzugy_9</dc:creator>
  <cp:lastModifiedBy>Pénzügy9</cp:lastModifiedBy>
  <cp:lastPrinted>2026-01-21T07:06:15Z</cp:lastPrinted>
  <dcterms:created xsi:type="dcterms:W3CDTF">2014-02-03T12:15:53Z</dcterms:created>
  <dcterms:modified xsi:type="dcterms:W3CDTF">2026-01-25T19:45:23Z</dcterms:modified>
</cp:coreProperties>
</file>