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:\Testulet\előterjesztések\2026\2026.04.29\86.sz.et.tanyagondnok dokumentumok (Zsófi, Viki)\"/>
    </mc:Choice>
  </mc:AlternateContent>
  <bookViews>
    <workbookView xWindow="0" yWindow="0" windowWidth="28800" windowHeight="11610"/>
  </bookViews>
  <sheets>
    <sheet name="Munka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64" i="1" l="1"/>
  <c r="D64" i="1"/>
  <c r="D32" i="1" l="1"/>
  <c r="D21" i="1" l="1"/>
  <c r="D57" i="1"/>
  <c r="C32" i="1" l="1"/>
  <c r="C34" i="1" s="1"/>
  <c r="D34" i="1"/>
  <c r="D25" i="1" l="1"/>
  <c r="D40" i="1"/>
  <c r="D41" i="1"/>
  <c r="D45" i="1"/>
  <c r="D47" i="1"/>
  <c r="D54" i="1"/>
  <c r="D59" i="1" s="1"/>
  <c r="C48" i="1"/>
  <c r="D48" i="1" s="1"/>
  <c r="C38" i="1"/>
  <c r="C49" i="1" s="1"/>
  <c r="C61" i="1" s="1"/>
  <c r="C25" i="1"/>
  <c r="E24" i="1"/>
  <c r="E23" i="1"/>
  <c r="E22" i="1"/>
  <c r="E21" i="1"/>
  <c r="D11" i="1"/>
  <c r="E25" i="1" l="1"/>
  <c r="D38" i="1"/>
  <c r="D49" i="1" l="1"/>
  <c r="D61" i="1" s="1"/>
</calcChain>
</file>

<file path=xl/sharedStrings.xml><?xml version="1.0" encoding="utf-8"?>
<sst xmlns="http://schemas.openxmlformats.org/spreadsheetml/2006/main" count="56" uniqueCount="53">
  <si>
    <t xml:space="preserve">állami támogatás/év a költségvetési törvény alapján: </t>
  </si>
  <si>
    <t>Ft/szolgálat</t>
  </si>
  <si>
    <t xml:space="preserve">fél évre: </t>
  </si>
  <si>
    <t>Tanyagondnoki szolgálattal megtakarításra kerülő költségek</t>
  </si>
  <si>
    <t>2025. évi adatok alapján éves költségek</t>
  </si>
  <si>
    <t>megjegyzés</t>
  </si>
  <si>
    <t>bevásárlás</t>
  </si>
  <si>
    <t>gondozónő szállítása</t>
  </si>
  <si>
    <t>Bátaszék Város Önkormányzatánál merül fel</t>
  </si>
  <si>
    <t xml:space="preserve">összesen: </t>
  </si>
  <si>
    <t>járulék</t>
  </si>
  <si>
    <t>felelősség biztosítás</t>
  </si>
  <si>
    <t>casco biztosítás</t>
  </si>
  <si>
    <t>üzemanyag</t>
  </si>
  <si>
    <t>kötelező szerviz</t>
  </si>
  <si>
    <t>téligumi szett</t>
  </si>
  <si>
    <t>egyéb alkatrészek, tartozékok</t>
  </si>
  <si>
    <t>kötelező továbbképzés</t>
  </si>
  <si>
    <t>munkaruha, védőruha</t>
  </si>
  <si>
    <t>havi telefonktg.</t>
  </si>
  <si>
    <t>autópálya matrica (éves vármegyei)</t>
  </si>
  <si>
    <t>autó mosás</t>
  </si>
  <si>
    <t>cégautóadó 25000 Ft/hó</t>
  </si>
  <si>
    <t xml:space="preserve">Dologi kiadások: </t>
  </si>
  <si>
    <t>egyszeri kiadások</t>
  </si>
  <si>
    <t>tálca</t>
  </si>
  <si>
    <t>telefon készülék beszerzés</t>
  </si>
  <si>
    <t>6 db ülésmagasító</t>
  </si>
  <si>
    <t>tanyagondnoki képzés</t>
  </si>
  <si>
    <t>tanyagondnok helyettes képzés</t>
  </si>
  <si>
    <t xml:space="preserve">Egyszeri kiadások összesen: </t>
  </si>
  <si>
    <t>éves költségek</t>
  </si>
  <si>
    <t xml:space="preserve">Költségek összesen: </t>
  </si>
  <si>
    <t>garázs</t>
  </si>
  <si>
    <t>Tanyagondnoki feladatok tervezett költségei</t>
  </si>
  <si>
    <t>Állami támogatás összege</t>
  </si>
  <si>
    <t xml:space="preserve">kerékcsere </t>
  </si>
  <si>
    <t>Gondozási központnál merül fel</t>
  </si>
  <si>
    <t>2026. évre tervezett költségek</t>
  </si>
  <si>
    <t>tanyagondnok személyi juttatása</t>
  </si>
  <si>
    <t>helyettes személyi juttatása</t>
  </si>
  <si>
    <t>A 2026. évre tervezett teljes költség 6 350 000 Ft. Előreláthatóan a tevékenység az ellátási terület miatt 60%-ban a tanyagondnoki szolgálaton kívül, külön szerződéssel kerül megvalósításra.
40%-a a tanyagondnoki szolgálaton belül lesz elvégezve, így ez a megtakarításra kerüő összeg.</t>
  </si>
  <si>
    <t>Ford ajánlat alapján</t>
  </si>
  <si>
    <t xml:space="preserve">ajánlott olajcsere 3000-5000 km megtétele után, utána 20 000 km
az első kötelező szerviz 2 év vagy 40000 km, amelyik előbb bekövetkezik(180.695,-Ft)
második kötelező szerviz 4 év vagy 80000 km(246.995,-Ft)
</t>
  </si>
  <si>
    <t>5 havi kifizetés terheli a 2026. évet</t>
  </si>
  <si>
    <t>400 km/hét</t>
  </si>
  <si>
    <t>utángyártott a Fordtól</t>
  </si>
  <si>
    <t>egészségügyi vizsgálat</t>
  </si>
  <si>
    <t>2026. évi várható költség megtakarítás összege
( 6 hónap )</t>
  </si>
  <si>
    <t>2026. évben felmerülő költségek
(6 hónap)</t>
  </si>
  <si>
    <t>ételszállítás (szociális étkezés)</t>
  </si>
  <si>
    <t>Tanyagondnoki szolgálat
pénzügyi kalkuláció</t>
  </si>
  <si>
    <t>vérminták szállítása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</si>
</sst>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3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1">
    <xf numFmtId="0" fontId="0" fillId="0" borderId="0"/>
  </cellStyleXfs>
  <cellXfs count="73">
    <xf numFmtId="0" fontId="0" fillId="0" borderId="0" xfId="0"/>
    <xf numFmtId="0" fontId="1" fillId="0" borderId="0" xfId="0" applyFont="1" applyAlignment="1">
      <alignment horizontal="justify"/>
    </xf>
    <xf numFmtId="0" fontId="1" fillId="0" borderId="0" xfId="0" applyFont="1"/>
    <xf numFmtId="3" fontId="1" fillId="0" borderId="0" xfId="0" applyNumberFormat="1" applyFont="1"/>
    <xf numFmtId="3" fontId="0" fillId="0" borderId="0" xfId="0" applyNumberFormat="1"/>
    <xf numFmtId="0" fontId="0" fillId="0" borderId="2" xfId="0" applyBorder="1"/>
    <xf numFmtId="3" fontId="0" fillId="0" borderId="2" xfId="0" applyNumberFormat="1" applyBorder="1"/>
    <xf numFmtId="3" fontId="0" fillId="2" borderId="2" xfId="0" applyNumberFormat="1" applyFill="1" applyBorder="1"/>
    <xf numFmtId="0" fontId="0" fillId="0" borderId="10" xfId="0" applyBorder="1"/>
    <xf numFmtId="0" fontId="0" fillId="0" borderId="11" xfId="0" applyBorder="1" applyAlignment="1">
      <alignment wrapText="1"/>
    </xf>
    <xf numFmtId="0" fontId="0" fillId="0" borderId="7" xfId="0" applyBorder="1"/>
    <xf numFmtId="3" fontId="0" fillId="0" borderId="8" xfId="0" applyNumberFormat="1" applyBorder="1"/>
    <xf numFmtId="3" fontId="0" fillId="2" borderId="8" xfId="0" applyNumberFormat="1" applyFill="1" applyBorder="1"/>
    <xf numFmtId="0" fontId="0" fillId="0" borderId="9" xfId="0" applyBorder="1" applyAlignment="1">
      <alignment horizontal="justify"/>
    </xf>
    <xf numFmtId="0" fontId="1" fillId="0" borderId="12" xfId="0" applyFont="1" applyBorder="1"/>
    <xf numFmtId="3" fontId="1" fillId="0" borderId="13" xfId="0" applyNumberFormat="1" applyFont="1" applyBorder="1"/>
    <xf numFmtId="3" fontId="1" fillId="0" borderId="14" xfId="0" applyNumberFormat="1" applyFont="1" applyBorder="1"/>
    <xf numFmtId="0" fontId="1" fillId="0" borderId="13" xfId="0" applyFont="1" applyBorder="1" applyAlignment="1">
      <alignment horizontal="justify"/>
    </xf>
    <xf numFmtId="3" fontId="0" fillId="0" borderId="15" xfId="0" applyNumberFormat="1" applyBorder="1"/>
    <xf numFmtId="0" fontId="0" fillId="0" borderId="13" xfId="0" applyBorder="1"/>
    <xf numFmtId="0" fontId="0" fillId="0" borderId="11" xfId="0" applyBorder="1"/>
    <xf numFmtId="0" fontId="0" fillId="0" borderId="18" xfId="0" applyBorder="1"/>
    <xf numFmtId="0" fontId="1" fillId="0" borderId="10" xfId="0" applyFont="1" applyBorder="1"/>
    <xf numFmtId="3" fontId="0" fillId="0" borderId="11" xfId="0" applyNumberFormat="1" applyBorder="1"/>
    <xf numFmtId="3" fontId="0" fillId="0" borderId="19" xfId="0" applyNumberFormat="1" applyBorder="1"/>
    <xf numFmtId="3" fontId="0" fillId="0" borderId="17" xfId="0" applyNumberFormat="1" applyBorder="1"/>
    <xf numFmtId="0" fontId="0" fillId="0" borderId="24" xfId="0" applyBorder="1"/>
    <xf numFmtId="0" fontId="0" fillId="0" borderId="25" xfId="0" applyBorder="1"/>
    <xf numFmtId="0" fontId="0" fillId="0" borderId="16" xfId="0" applyBorder="1"/>
    <xf numFmtId="3" fontId="0" fillId="0" borderId="3" xfId="0" applyNumberFormat="1" applyBorder="1"/>
    <xf numFmtId="0" fontId="1" fillId="0" borderId="4" xfId="0" applyFont="1" applyBorder="1" applyAlignment="1">
      <alignment horizontal="left"/>
    </xf>
    <xf numFmtId="3" fontId="1" fillId="0" borderId="5" xfId="0" applyNumberFormat="1" applyFont="1" applyBorder="1"/>
    <xf numFmtId="0" fontId="1" fillId="0" borderId="7" xfId="0" applyFont="1" applyBorder="1" applyAlignment="1">
      <alignment horizontal="left"/>
    </xf>
    <xf numFmtId="3" fontId="1" fillId="0" borderId="8" xfId="0" applyNumberFormat="1" applyFont="1" applyBorder="1"/>
    <xf numFmtId="0" fontId="1" fillId="3" borderId="12" xfId="0" applyFont="1" applyFill="1" applyBorder="1"/>
    <xf numFmtId="3" fontId="1" fillId="3" borderId="13" xfId="0" applyNumberFormat="1" applyFont="1" applyFill="1" applyBorder="1"/>
    <xf numFmtId="3" fontId="1" fillId="3" borderId="14" xfId="0" applyNumberFormat="1" applyFont="1" applyFill="1" applyBorder="1"/>
    <xf numFmtId="3" fontId="1" fillId="0" borderId="6" xfId="0" applyNumberFormat="1" applyFont="1" applyBorder="1"/>
    <xf numFmtId="0" fontId="0" fillId="2" borderId="10" xfId="0" applyFill="1" applyBorder="1"/>
    <xf numFmtId="3" fontId="0" fillId="2" borderId="11" xfId="0" applyNumberFormat="1" applyFill="1" applyBorder="1"/>
    <xf numFmtId="0" fontId="1" fillId="0" borderId="24" xfId="0" applyFont="1" applyBorder="1" applyAlignment="1">
      <alignment horizontal="left"/>
    </xf>
    <xf numFmtId="3" fontId="1" fillId="0" borderId="25" xfId="0" applyNumberFormat="1" applyFont="1" applyBorder="1"/>
    <xf numFmtId="3" fontId="1" fillId="0" borderId="26" xfId="0" applyNumberFormat="1" applyFont="1" applyBorder="1"/>
    <xf numFmtId="3" fontId="0" fillId="2" borderId="26" xfId="0" applyNumberFormat="1" applyFill="1" applyBorder="1"/>
    <xf numFmtId="0" fontId="0" fillId="0" borderId="0" xfId="0" applyAlignment="1">
      <alignment wrapText="1"/>
    </xf>
    <xf numFmtId="0" fontId="0" fillId="2" borderId="4" xfId="0" applyFill="1" applyBorder="1"/>
    <xf numFmtId="3" fontId="0" fillId="2" borderId="5" xfId="0" applyNumberFormat="1" applyFill="1" applyBorder="1"/>
    <xf numFmtId="0" fontId="0" fillId="2" borderId="6" xfId="0" applyFill="1" applyBorder="1" applyAlignment="1">
      <alignment wrapText="1"/>
    </xf>
    <xf numFmtId="0" fontId="1" fillId="0" borderId="14" xfId="0" applyFont="1" applyBorder="1" applyAlignment="1">
      <alignment horizontal="justify" wrapText="1"/>
    </xf>
    <xf numFmtId="0" fontId="1" fillId="0" borderId="30" xfId="0" applyFont="1" applyBorder="1" applyAlignment="1">
      <alignment horizontal="center" wrapText="1"/>
    </xf>
    <xf numFmtId="0" fontId="1" fillId="0" borderId="30" xfId="0" applyFont="1" applyBorder="1" applyAlignment="1">
      <alignment horizontal="center"/>
    </xf>
    <xf numFmtId="9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20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1" xfId="0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5" xfId="0" applyFont="1" applyBorder="1" applyAlignment="1">
      <alignment horizontal="justify"/>
    </xf>
    <xf numFmtId="0" fontId="1" fillId="0" borderId="8" xfId="0" applyFont="1" applyBorder="1" applyAlignment="1">
      <alignment horizontal="justify"/>
    </xf>
    <xf numFmtId="0" fontId="1" fillId="0" borderId="5" xfId="0" applyFont="1" applyBorder="1" applyAlignment="1">
      <alignment horizontal="justify" wrapText="1"/>
    </xf>
    <xf numFmtId="0" fontId="0" fillId="0" borderId="22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23" xfId="0" applyBorder="1" applyAlignment="1">
      <alignment horizontal="center"/>
    </xf>
    <xf numFmtId="0" fontId="1" fillId="0" borderId="27" xfId="0" applyFont="1" applyBorder="1" applyAlignment="1">
      <alignment horizontal="center"/>
    </xf>
    <xf numFmtId="0" fontId="1" fillId="0" borderId="28" xfId="0" applyFont="1" applyBorder="1" applyAlignment="1">
      <alignment horizontal="center"/>
    </xf>
    <xf numFmtId="0" fontId="1" fillId="0" borderId="29" xfId="0" applyFont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0" fillId="0" borderId="22" xfId="0" applyBorder="1" applyAlignment="1">
      <alignment horizontal="justify" vertical="top" wrapText="1"/>
    </xf>
    <xf numFmtId="0" fontId="0" fillId="0" borderId="0" xfId="0" applyAlignment="1">
      <alignment horizontal="justify" vertical="top" wrapText="1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1" fillId="0" borderId="6" xfId="0" applyFont="1" applyBorder="1" applyAlignment="1">
      <alignment horizontal="justify"/>
    </xf>
    <xf numFmtId="0" fontId="1" fillId="0" borderId="9" xfId="0" applyFont="1" applyBorder="1" applyAlignment="1">
      <alignment horizontal="justify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64"/>
  <sheetViews>
    <sheetView tabSelected="1" workbookViewId="0">
      <selection activeCell="B26" sqref="B26"/>
    </sheetView>
  </sheetViews>
  <sheetFormatPr defaultRowHeight="15" x14ac:dyDescent="0.25"/>
  <cols>
    <col min="2" max="2" width="35.28515625" customWidth="1"/>
    <col min="3" max="3" width="21.7109375" customWidth="1"/>
    <col min="4" max="4" width="23.5703125" customWidth="1"/>
    <col min="5" max="5" width="23.7109375" customWidth="1"/>
    <col min="6" max="6" width="66.7109375" customWidth="1"/>
    <col min="7" max="7" width="57" customWidth="1"/>
    <col min="8" max="8" width="25.7109375" customWidth="1"/>
  </cols>
  <sheetData>
    <row r="3" spans="2:8" ht="33.75" customHeight="1" thickBot="1" x14ac:dyDescent="0.3">
      <c r="B3" s="49" t="s">
        <v>51</v>
      </c>
      <c r="C3" s="50"/>
      <c r="D3" s="50"/>
      <c r="E3" s="50"/>
      <c r="F3" s="50"/>
      <c r="G3" s="2"/>
      <c r="H3" s="2"/>
    </row>
    <row r="4" spans="2:8" ht="15.75" thickTop="1" x14ac:dyDescent="0.25"/>
    <row r="8" spans="2:8" ht="32.25" customHeight="1" x14ac:dyDescent="0.25">
      <c r="B8" s="66" t="s">
        <v>35</v>
      </c>
      <c r="C8" s="66"/>
      <c r="D8" s="66"/>
      <c r="E8" s="66"/>
      <c r="F8" s="66"/>
    </row>
    <row r="10" spans="2:8" ht="30" x14ac:dyDescent="0.25">
      <c r="B10" s="1" t="s">
        <v>0</v>
      </c>
      <c r="C10" s="2"/>
      <c r="D10" s="3">
        <v>6343500</v>
      </c>
      <c r="E10" s="2" t="s">
        <v>1</v>
      </c>
      <c r="F10" s="2"/>
    </row>
    <row r="11" spans="2:8" x14ac:dyDescent="0.25">
      <c r="B11" s="2" t="s">
        <v>2</v>
      </c>
      <c r="C11" s="2"/>
      <c r="D11" s="3">
        <f>D10/2</f>
        <v>3171750</v>
      </c>
      <c r="E11" s="2" t="s">
        <v>1</v>
      </c>
      <c r="F11" s="2"/>
    </row>
    <row r="16" spans="2:8" ht="30.75" customHeight="1" x14ac:dyDescent="0.25">
      <c r="B16" s="66" t="s">
        <v>3</v>
      </c>
      <c r="C16" s="66"/>
      <c r="D16" s="66"/>
      <c r="E16" s="66"/>
      <c r="F16" s="66"/>
      <c r="H16" s="2"/>
    </row>
    <row r="18" spans="2:8" ht="15.75" thickBot="1" x14ac:dyDescent="0.3">
      <c r="B18" s="2"/>
    </row>
    <row r="19" spans="2:8" ht="15" customHeight="1" x14ac:dyDescent="0.25">
      <c r="B19" s="69"/>
      <c r="C19" s="57" t="s">
        <v>4</v>
      </c>
      <c r="D19" s="57" t="s">
        <v>38</v>
      </c>
      <c r="E19" s="59" t="s">
        <v>48</v>
      </c>
      <c r="F19" s="71" t="s">
        <v>5</v>
      </c>
      <c r="G19" s="51"/>
      <c r="H19" s="56"/>
    </row>
    <row r="20" spans="2:8" ht="33.75" customHeight="1" thickBot="1" x14ac:dyDescent="0.3">
      <c r="B20" s="70"/>
      <c r="C20" s="58"/>
      <c r="D20" s="58"/>
      <c r="E20" s="58"/>
      <c r="F20" s="72"/>
      <c r="G20" s="52"/>
      <c r="H20" s="56"/>
    </row>
    <row r="21" spans="2:8" ht="90" x14ac:dyDescent="0.25">
      <c r="B21" s="45" t="s">
        <v>50</v>
      </c>
      <c r="C21" s="46">
        <v>5813614</v>
      </c>
      <c r="D21" s="46">
        <f>6350000*0.4</f>
        <v>2540000</v>
      </c>
      <c r="E21" s="46">
        <f>D21/2</f>
        <v>1270000</v>
      </c>
      <c r="F21" s="47" t="s">
        <v>37</v>
      </c>
      <c r="G21" s="44" t="s">
        <v>41</v>
      </c>
    </row>
    <row r="22" spans="2:8" x14ac:dyDescent="0.25">
      <c r="B22" s="8" t="s">
        <v>6</v>
      </c>
      <c r="C22" s="6">
        <v>591452</v>
      </c>
      <c r="D22" s="6">
        <v>698500</v>
      </c>
      <c r="E22" s="6">
        <f>D22/2</f>
        <v>349250</v>
      </c>
      <c r="F22" s="9" t="s">
        <v>37</v>
      </c>
    </row>
    <row r="23" spans="2:8" x14ac:dyDescent="0.25">
      <c r="B23" s="8" t="s">
        <v>7</v>
      </c>
      <c r="C23" s="6">
        <v>83182</v>
      </c>
      <c r="D23" s="6">
        <v>4775200</v>
      </c>
      <c r="E23" s="6">
        <f>D23/2</f>
        <v>2387600</v>
      </c>
      <c r="F23" s="9" t="s">
        <v>37</v>
      </c>
    </row>
    <row r="24" spans="2:8" ht="15.75" thickBot="1" x14ac:dyDescent="0.3">
      <c r="B24" s="10" t="s">
        <v>52</v>
      </c>
      <c r="C24" s="11">
        <v>1015531</v>
      </c>
      <c r="D24" s="12">
        <v>1250000</v>
      </c>
      <c r="E24" s="12">
        <f>D24/2</f>
        <v>625000</v>
      </c>
      <c r="F24" s="13" t="s">
        <v>8</v>
      </c>
    </row>
    <row r="25" spans="2:8" ht="15.75" thickBot="1" x14ac:dyDescent="0.3">
      <c r="B25" s="34" t="s">
        <v>9</v>
      </c>
      <c r="C25" s="35">
        <f>SUM(C21:C24)</f>
        <v>7503779</v>
      </c>
      <c r="D25" s="35">
        <f>SUM(D21:D24)</f>
        <v>9263700</v>
      </c>
      <c r="E25" s="35">
        <f>SUM(E21:E24)</f>
        <v>4631850</v>
      </c>
      <c r="F25" s="36"/>
      <c r="G25" s="3"/>
    </row>
    <row r="28" spans="2:8" ht="27.75" customHeight="1" x14ac:dyDescent="0.25">
      <c r="B28" s="66" t="s">
        <v>34</v>
      </c>
      <c r="C28" s="66"/>
      <c r="D28" s="66"/>
      <c r="E28" s="66"/>
      <c r="F28" s="66"/>
    </row>
    <row r="30" spans="2:8" ht="15.75" thickBot="1" x14ac:dyDescent="0.3"/>
    <row r="31" spans="2:8" ht="45.75" thickBot="1" x14ac:dyDescent="0.3">
      <c r="B31" s="14"/>
      <c r="C31" s="17" t="s">
        <v>31</v>
      </c>
      <c r="D31" s="48" t="s">
        <v>49</v>
      </c>
    </row>
    <row r="32" spans="2:8" x14ac:dyDescent="0.25">
      <c r="B32" s="30" t="s">
        <v>39</v>
      </c>
      <c r="C32" s="31">
        <f>(357420*12)+12000</f>
        <v>4301040</v>
      </c>
      <c r="D32" s="37">
        <f>357420*5+6000</f>
        <v>1793100</v>
      </c>
      <c r="E32" t="s">
        <v>44</v>
      </c>
    </row>
    <row r="33" spans="2:6" x14ac:dyDescent="0.25">
      <c r="B33" s="40" t="s">
        <v>40</v>
      </c>
      <c r="C33" s="41">
        <v>520000</v>
      </c>
      <c r="D33" s="42">
        <v>260000</v>
      </c>
    </row>
    <row r="34" spans="2:6" ht="15.75" thickBot="1" x14ac:dyDescent="0.3">
      <c r="B34" s="32" t="s">
        <v>10</v>
      </c>
      <c r="C34" s="33">
        <f>(C32+C33)*0.13</f>
        <v>626735.20000000007</v>
      </c>
      <c r="D34" s="33">
        <f>(D32+D33)*0.13</f>
        <v>266903</v>
      </c>
    </row>
    <row r="35" spans="2:6" ht="15.75" thickBot="1" x14ac:dyDescent="0.3">
      <c r="B35" s="63"/>
      <c r="C35" s="64"/>
      <c r="D35" s="65"/>
    </row>
    <row r="36" spans="2:6" x14ac:dyDescent="0.25">
      <c r="B36" s="28" t="s">
        <v>11</v>
      </c>
      <c r="C36" s="29">
        <v>76800</v>
      </c>
      <c r="D36" s="25">
        <v>76800</v>
      </c>
    </row>
    <row r="37" spans="2:6" x14ac:dyDescent="0.25">
      <c r="B37" s="8" t="s">
        <v>12</v>
      </c>
      <c r="C37" s="6">
        <v>260000</v>
      </c>
      <c r="D37" s="23">
        <v>260000</v>
      </c>
    </row>
    <row r="38" spans="2:6" x14ac:dyDescent="0.25">
      <c r="B38" s="8" t="s">
        <v>13</v>
      </c>
      <c r="C38" s="7">
        <f>900000*1.27</f>
        <v>1143000</v>
      </c>
      <c r="D38" s="23">
        <f t="shared" ref="D38:D48" si="0">C38/2</f>
        <v>571500</v>
      </c>
      <c r="E38" t="s">
        <v>45</v>
      </c>
    </row>
    <row r="39" spans="2:6" ht="49.5" customHeight="1" x14ac:dyDescent="0.25">
      <c r="B39" s="8" t="s">
        <v>14</v>
      </c>
      <c r="C39" s="6">
        <v>130000</v>
      </c>
      <c r="D39" s="23">
        <v>130000</v>
      </c>
      <c r="E39" s="67" t="s">
        <v>43</v>
      </c>
      <c r="F39" s="68"/>
    </row>
    <row r="40" spans="2:6" x14ac:dyDescent="0.25">
      <c r="B40" s="8" t="s">
        <v>36</v>
      </c>
      <c r="C40" s="6">
        <v>33020</v>
      </c>
      <c r="D40" s="23">
        <f t="shared" si="0"/>
        <v>16510</v>
      </c>
    </row>
    <row r="41" spans="2:6" x14ac:dyDescent="0.25">
      <c r="B41" s="8" t="s">
        <v>16</v>
      </c>
      <c r="C41" s="6">
        <v>200000</v>
      </c>
      <c r="D41" s="23">
        <f t="shared" si="0"/>
        <v>100000</v>
      </c>
    </row>
    <row r="42" spans="2:6" x14ac:dyDescent="0.25">
      <c r="B42" s="8" t="s">
        <v>47</v>
      </c>
      <c r="C42" s="6">
        <v>24000</v>
      </c>
      <c r="D42" s="23">
        <v>12000</v>
      </c>
    </row>
    <row r="43" spans="2:6" x14ac:dyDescent="0.25">
      <c r="B43" s="38" t="s">
        <v>17</v>
      </c>
      <c r="C43" s="7">
        <v>60000</v>
      </c>
      <c r="D43" s="39"/>
    </row>
    <row r="44" spans="2:6" x14ac:dyDescent="0.25">
      <c r="B44" s="8" t="s">
        <v>18</v>
      </c>
      <c r="C44" s="6">
        <v>30000</v>
      </c>
      <c r="D44" s="23">
        <v>30000</v>
      </c>
    </row>
    <row r="45" spans="2:6" x14ac:dyDescent="0.25">
      <c r="B45" s="8" t="s">
        <v>19</v>
      </c>
      <c r="C45" s="6">
        <v>74000</v>
      </c>
      <c r="D45" s="23">
        <f t="shared" si="0"/>
        <v>37000</v>
      </c>
    </row>
    <row r="46" spans="2:6" x14ac:dyDescent="0.25">
      <c r="B46" s="8" t="s">
        <v>20</v>
      </c>
      <c r="C46" s="6">
        <v>87650</v>
      </c>
      <c r="D46" s="23">
        <v>87650</v>
      </c>
    </row>
    <row r="47" spans="2:6" x14ac:dyDescent="0.25">
      <c r="B47" s="8" t="s">
        <v>21</v>
      </c>
      <c r="C47" s="6">
        <v>25000</v>
      </c>
      <c r="D47" s="23">
        <f t="shared" si="0"/>
        <v>12500</v>
      </c>
    </row>
    <row r="48" spans="2:6" ht="15.75" thickBot="1" x14ac:dyDescent="0.3">
      <c r="B48" s="21" t="s">
        <v>22</v>
      </c>
      <c r="C48" s="18">
        <f>25000*12</f>
        <v>300000</v>
      </c>
      <c r="D48" s="24">
        <f t="shared" si="0"/>
        <v>150000</v>
      </c>
    </row>
    <row r="49" spans="2:5" s="2" customFormat="1" ht="15.75" thickBot="1" x14ac:dyDescent="0.3">
      <c r="B49" s="14" t="s">
        <v>23</v>
      </c>
      <c r="C49" s="15">
        <f>SUM(C36:C48)</f>
        <v>2443470</v>
      </c>
      <c r="D49" s="15">
        <f>SUM(D36:D48)</f>
        <v>1483960</v>
      </c>
    </row>
    <row r="50" spans="2:5" x14ac:dyDescent="0.25">
      <c r="B50" s="53"/>
      <c r="C50" s="54"/>
      <c r="D50" s="55"/>
    </row>
    <row r="51" spans="2:5" x14ac:dyDescent="0.25">
      <c r="B51" s="22" t="s">
        <v>24</v>
      </c>
      <c r="C51" s="6"/>
      <c r="D51" s="20"/>
    </row>
    <row r="52" spans="2:5" x14ac:dyDescent="0.25">
      <c r="B52" s="8" t="s">
        <v>25</v>
      </c>
      <c r="C52" s="6"/>
      <c r="D52" s="23">
        <v>80000</v>
      </c>
      <c r="E52" t="s">
        <v>46</v>
      </c>
    </row>
    <row r="53" spans="2:5" x14ac:dyDescent="0.25">
      <c r="B53" s="8" t="s">
        <v>26</v>
      </c>
      <c r="C53" s="5"/>
      <c r="D53" s="23">
        <v>100000</v>
      </c>
    </row>
    <row r="54" spans="2:5" x14ac:dyDescent="0.25">
      <c r="B54" s="8" t="s">
        <v>27</v>
      </c>
      <c r="C54" s="5"/>
      <c r="D54" s="23">
        <f>6*8000</f>
        <v>48000</v>
      </c>
    </row>
    <row r="55" spans="2:5" x14ac:dyDescent="0.25">
      <c r="B55" s="8" t="s">
        <v>28</v>
      </c>
      <c r="C55" s="5"/>
      <c r="D55" s="23">
        <v>175000</v>
      </c>
    </row>
    <row r="56" spans="2:5" x14ac:dyDescent="0.25">
      <c r="B56" s="8" t="s">
        <v>29</v>
      </c>
      <c r="C56" s="5"/>
      <c r="D56" s="23">
        <v>40000</v>
      </c>
    </row>
    <row r="57" spans="2:5" x14ac:dyDescent="0.25">
      <c r="B57" s="8" t="s">
        <v>15</v>
      </c>
      <c r="C57" s="6"/>
      <c r="D57" s="39">
        <f>550000</f>
        <v>550000</v>
      </c>
      <c r="E57" t="s">
        <v>42</v>
      </c>
    </row>
    <row r="58" spans="2:5" ht="15.75" thickBot="1" x14ac:dyDescent="0.3">
      <c r="B58" s="26" t="s">
        <v>33</v>
      </c>
      <c r="C58" s="27"/>
      <c r="D58" s="43"/>
    </row>
    <row r="59" spans="2:5" ht="15.75" thickBot="1" x14ac:dyDescent="0.3">
      <c r="B59" s="14" t="s">
        <v>30</v>
      </c>
      <c r="C59" s="19"/>
      <c r="D59" s="16">
        <f>SUM(D52:D58)</f>
        <v>993000</v>
      </c>
    </row>
    <row r="60" spans="2:5" ht="15.75" thickBot="1" x14ac:dyDescent="0.3">
      <c r="B60" s="60"/>
      <c r="C60" s="61"/>
      <c r="D60" s="62"/>
    </row>
    <row r="61" spans="2:5" ht="15.75" thickBot="1" x14ac:dyDescent="0.3">
      <c r="B61" s="34" t="s">
        <v>32</v>
      </c>
      <c r="C61" s="35">
        <f>C59+C49+C34+C32+C33</f>
        <v>7891245.2000000002</v>
      </c>
      <c r="D61" s="35">
        <f>D59+D49+D34+D32+D33</f>
        <v>4796963</v>
      </c>
    </row>
    <row r="62" spans="2:5" x14ac:dyDescent="0.25">
      <c r="C62" s="4"/>
    </row>
    <row r="63" spans="2:5" x14ac:dyDescent="0.25">
      <c r="C63" s="4"/>
    </row>
    <row r="64" spans="2:5" x14ac:dyDescent="0.25">
      <c r="C64" s="4">
        <f>D10-C61</f>
        <v>-1547745.2000000002</v>
      </c>
      <c r="D64" s="4">
        <f>D11-D61</f>
        <v>-1625213</v>
      </c>
    </row>
  </sheetData>
  <mergeCells count="15">
    <mergeCell ref="B60:D60"/>
    <mergeCell ref="B35:D35"/>
    <mergeCell ref="B16:F16"/>
    <mergeCell ref="B8:F8"/>
    <mergeCell ref="E39:F39"/>
    <mergeCell ref="B28:F28"/>
    <mergeCell ref="B19:B20"/>
    <mergeCell ref="F19:F20"/>
    <mergeCell ref="B3:F3"/>
    <mergeCell ref="G19:G20"/>
    <mergeCell ref="B50:D50"/>
    <mergeCell ref="H19:H20"/>
    <mergeCell ref="C19:C20"/>
    <mergeCell ref="E19:E20"/>
    <mergeCell ref="D19:D20"/>
  </mergeCells>
  <pageMargins left="0.7" right="0.7" top="0.75" bottom="0.75" header="0.3" footer="0.3"/>
  <pageSetup paperSize="9" scale="33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Pénzügy1</dc:creator>
  <cp:lastModifiedBy>Pénzügy1</cp:lastModifiedBy>
  <cp:lastPrinted>2026-04-23T08:55:13Z</cp:lastPrinted>
  <dcterms:created xsi:type="dcterms:W3CDTF">2026-04-21T09:58:39Z</dcterms:created>
  <dcterms:modified xsi:type="dcterms:W3CDTF">2026-04-23T08:56:29Z</dcterms:modified>
</cp:coreProperties>
</file>